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348" windowWidth="9720" windowHeight="7320" activeTab="0"/>
  </bookViews>
  <sheets>
    <sheet name="ДОХОДЫ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<sst xmlns="http://schemas.openxmlformats.org/spreadsheetml/2006/main" count="165" uniqueCount="141">
  <si>
    <t>Наименование раздела</t>
  </si>
  <si>
    <t>ОБЩЕГОСУДАРСТВЕННЫЕ ВОПРОСЫ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</si>
  <si>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</si>
  <si>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</si>
  <si>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</si>
  <si>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</si>
  <si>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</si>
  <si>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</si>
  <si>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</si>
  <si>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</si>
  <si>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</si>
  <si>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Код раздела</t>
  </si>
  <si>
    <t>Код подраздела</t>
  </si>
  <si>
    <t>0100</t>
  </si>
  <si>
    <t>0200</t>
  </si>
  <si>
    <t>0300</t>
  </si>
  <si>
    <t>0400</t>
  </si>
  <si>
    <t>0500</t>
  </si>
  <si>
    <t>0800</t>
  </si>
  <si>
    <t>1000</t>
  </si>
  <si>
    <t>1100</t>
  </si>
  <si>
    <t>1300</t>
  </si>
  <si>
    <t>0103</t>
  </si>
  <si>
    <t>0104</t>
  </si>
  <si>
    <t>0113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</si>
  <si>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</si>
  <si>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</si>
  <si>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</si>
  <si>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</si>
  <si>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</si>
  <si>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</si>
  <si>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0409</t>
  </si>
  <si>
    <t>Дорожное хозяйство (дорожные фонды)</t>
  </si>
  <si>
    <t>0501</t>
  </si>
  <si>
    <t>0502</t>
  </si>
  <si>
    <t>0503</t>
  </si>
  <si>
    <t>Жилищное хозяйство</t>
  </si>
  <si>
    <t>Коммунальное хозяйство</t>
  </si>
  <si>
    <t>Благоустройство</t>
  </si>
  <si>
    <t>Культура</t>
  </si>
  <si>
    <t>Пенсионное обеспечение</t>
  </si>
  <si>
    <t>1001</t>
  </si>
  <si>
    <t>Физическая культура</t>
  </si>
  <si>
    <t>1101</t>
  </si>
  <si>
    <t>1301</t>
  </si>
  <si>
    <t>Обслуживание государственного внутреннего и муниципального долга</t>
  </si>
  <si>
    <t>Код бюджетной классификации</t>
  </si>
  <si>
    <t>1 00 00000 00 0000 000</t>
  </si>
  <si>
    <t>НАЛОГОВЫЕ И НЕНАЛОГОВЫЕ ДОХОДЫ</t>
  </si>
  <si>
    <t>1 01 00000 00 0000 000</t>
  </si>
  <si>
    <t>1 01 02000 01 0000 110</t>
  </si>
  <si>
    <t>НАЛОГИ НА ПРИБЫЛЬ, ДОХОДЫ</t>
  </si>
  <si>
    <t>Налог на доходы физических лиц</t>
  </si>
  <si>
    <t>1 03 00000 00 0000 110</t>
  </si>
  <si>
    <t>НАЛОГИ НА ТОВАРЫ (РАБОТЫ, УСЛУГИ), РЕАЛИЗУЕМЫЕ НА ТЕРРИТОРИИ РОССИЙСКОЙ ФЕДЕРАЦИИ</t>
  </si>
  <si>
    <t>1 06 00000 00 0000 000</t>
  </si>
  <si>
    <t>НАЛОГИ НА ИМУЩЕСТВО</t>
  </si>
  <si>
    <t>1 06 01000 00 0000 110</t>
  </si>
  <si>
    <t>1 06 06000 00 0000 110</t>
  </si>
  <si>
    <t>Налог на имущество физических лиц</t>
  </si>
  <si>
    <t>Земельный налог</t>
  </si>
  <si>
    <t>1 08 00000 00 0000 000</t>
  </si>
  <si>
    <t>ГОСУДАРСТВЕННАЯ ПОШЛИНА</t>
  </si>
  <si>
    <t>1 08 04020 01 0000 110</t>
  </si>
  <si>
    <t>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</si>
  <si>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1 11 00000 00 0000 000</t>
  </si>
  <si>
    <t xml:space="preserve">ДОХОДЫ ОТ ИСПОЛЬЗОВАНИЯ ИМУЩЕСТВА, НАХОДЯЩЕГОСЯ В ГОСУДАРСТВЕННОЙ И МУНИЦИПАЛЬНОЙ СОБСТВЕННОСТИ </t>
  </si>
  <si>
    <t>1 11 05075 10 0000 120</t>
  </si>
  <si>
    <t>Доходы от сдачи в аренду имущества, составляющего казну Борского сельского поселения (за исключением земельных участков)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</si>
  <si>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</si>
  <si>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</si>
  <si>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</si>
  <si>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</si>
  <si>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</si>
  <si>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(межбюджетные субсидии)</t>
  </si>
  <si>
    <t>Прочие субсидии бюджетам поселений</t>
  </si>
  <si>
    <t>Субвенции бюджетам субъектов Российской Федерации и муниципальных образований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</si>
  <si>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</si>
  <si>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 полномочий субъектов Российской Федерации</t>
  </si>
  <si>
    <t>Иные межбюджетные трансферты</t>
  </si>
  <si>
    <t>-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</si>
  <si>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</si>
  <si>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</si>
  <si>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</si>
  <si>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Прочие межбюджетные трансферты, передаваемые бюджетам поселений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</si>
  <si>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</si>
  <si>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</si>
  <si>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</si>
  <si>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ДОХОДЫ БЮДЖЕТА ВСЕГО</t>
  </si>
  <si>
    <t>СПРАВКА</t>
  </si>
  <si>
    <t>РАСХОДЫ БЮДЖЕТА ВСЕГО</t>
  </si>
  <si>
    <t>0111</t>
  </si>
  <si>
    <t>Резервные фонды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</si>
  <si>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</si>
  <si>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</si>
  <si>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</si>
  <si>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</si>
  <si>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1 05 03010 01 1000 110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</si>
  <si>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</si>
  <si>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0700</t>
  </si>
  <si>
    <t>ОБРАЗОВАНИЕ</t>
  </si>
  <si>
    <t>0801</t>
  </si>
  <si>
    <t>0705</t>
  </si>
  <si>
    <t>Профессиональная подготовка, переподготовка и повышение квалификации</t>
  </si>
  <si>
    <t>2 02 04014 10 0000 150</t>
  </si>
  <si>
    <t>2 02 04000 00 0000 150</t>
  </si>
  <si>
    <t>2 02 35118 10 0000 150</t>
  </si>
  <si>
    <t>2 02 03024 10 0000 150</t>
  </si>
  <si>
    <t>2 02 03000 00 0000 150</t>
  </si>
  <si>
    <t>2 02 02999 10 000 150</t>
  </si>
  <si>
    <t>2 02 02000 00 0000 150</t>
  </si>
  <si>
    <t>2 02 04999 10 0000 150</t>
  </si>
  <si>
    <t>2 19 05000 10 0000 150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</si>
  <si>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</si>
  <si>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2 18 05000 10 0000 150</t>
  </si>
  <si>
    <t>2 18 00000 00 0000 000</t>
  </si>
  <si>
    <t>2 19 00000 00 0000 000</t>
  </si>
  <si>
    <t>0107</t>
  </si>
  <si>
    <t>Обеспечение проведения выборов и референдумов</t>
  </si>
  <si>
    <t>Годовой уточненный план на 
2020 год</t>
  </si>
  <si>
    <t xml:space="preserve">об исполнении бюджета по расходам </t>
  </si>
  <si>
    <t xml:space="preserve">Борского сельского поселения Бокситогорского муниципального района Ленинградской области </t>
  </si>
  <si>
    <t xml:space="preserve">об исполнении бюджета по доходам </t>
  </si>
  <si>
    <t xml:space="preserve">1 16 00000 00 0000 000 </t>
  </si>
  <si>
    <t>ШТРАФЫ, САНКЦИИ, ВОЗМЕЩЕНИЕ УЩЕРБА</t>
  </si>
  <si>
    <t xml:space="preserve">1 16 90050 10 0000 140 </t>
  </si>
  <si>
    <t>Прочие поступления от денежных взысканий (штрафов) и иных сумм в возмещение ущерба, зачисляемые в бюджеты поселений</t>
  </si>
  <si>
    <t>0412</t>
  </si>
  <si>
    <t>Другие вопросы в области национальной экономики</t>
  </si>
  <si>
    <t>0707</t>
  </si>
  <si>
    <t>Молодежная политика</t>
  </si>
  <si>
    <t>за 9 месяцев 2020 года</t>
  </si>
  <si>
    <t>Исполнено на 01.10.2020 года</t>
  </si>
  <si>
    <t xml:space="preserve">Процент исполнения на 01.10.2020 года к годовому уточненному плану на 2020 год </t>
  </si>
  <si>
    <t>Отклонение исполнения на 01.10.2020 года от уточненного годового плана на 2020 год</t>
  </si>
  <si>
    <t>Исполнено на 01.10.2019 года</t>
  </si>
  <si>
    <t>Исполнено на 01.10.2020
 года</t>
  </si>
  <si>
    <t xml:space="preserve">Отклонение исполнения на 01.10.2020 года от исполнения на 01.10.2019 года </t>
  </si>
  <si>
    <t>2 02 06000 00 0000 150</t>
  </si>
  <si>
    <t>Дотации бюджетам сельских поселений на выравнивание бюджетной обеспеченности из бюджетов муниципальных районов</t>
  </si>
  <si>
    <t>2 02 16001 10 0000 150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</si>
</sst>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000000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4" fontId="2" fillId="33" borderId="10" xfId="0" applyNumberFormat="1" applyFont="1" applyFill="1" applyBorder="1" applyAlignment="1">
      <alignment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4" fontId="1" fillId="33" borderId="0" xfId="0" applyNumberFormat="1" applyFont="1" applyFill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distributed" wrapText="1"/>
    </xf>
    <xf numFmtId="4" fontId="2" fillId="33" borderId="0" xfId="0" applyNumberFormat="1" applyFont="1" applyFill="1" applyAlignment="1">
      <alignment horizontal="center" vertical="distributed" wrapText="1"/>
    </xf>
    <xf numFmtId="189" fontId="1" fillId="33" borderId="10" xfId="0" applyNumberFormat="1" applyFont="1" applyFill="1" applyBorder="1" applyAlignment="1">
      <alignment horizontal="center" vertical="center" wrapText="1"/>
    </xf>
    <xf numFmtId="49" fontId="1" fillId="33" borderId="0" xfId="0" applyNumberFormat="1" applyFont="1" applyFill="1" applyAlignment="1">
      <alignment horizontal="center" vertical="center" wrapText="1"/>
    </xf>
    <xf numFmtId="189" fontId="2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189" fontId="3" fillId="33" borderId="0" xfId="0" applyNumberFormat="1" applyFont="1" applyFill="1" applyAlignment="1">
      <alignment horizontal="center" vertical="center" wrapText="1"/>
    </xf>
    <xf numFmtId="189" fontId="3" fillId="33" borderId="0" xfId="0" applyNumberFormat="1" applyFont="1" applyFill="1" applyBorder="1" applyAlignment="1">
      <alignment horizontal="center" vertical="center" wrapText="1"/>
    </xf>
    <xf numFmtId="189" fontId="3" fillId="33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zoomScale="80" zoomScaleNormal="80" zoomScalePageLayoutView="0" workbookViewId="0" topLeftCell="A1">
      <selection activeCell="A3" sqref="A3:H3"/>
    </sheetView>
  </sheetViews>
  <sheetFormatPr defaultColWidth="9.140625" defaultRowHeight="12.75"/>
  <cols>
    <col min="1" max="1" width="23.7109375" style="1" customWidth="1"/>
    <col min="2" max="2" width="41.00390625" style="15" customWidth="1"/>
    <col min="3" max="8" width="16.28125" style="1" customWidth="1"/>
    <col min="9" max="9" width="13.57421875" style="1" bestFit="1" customWidth="1"/>
    <col min="10" max="16384" width="9.140625" style="1" customWidth="1"/>
  </cols>
  <sheetData>
    <row r="1" spans="1:8" ht="19.5" customHeight="1">
      <c r="A1" s="17" t="s">
        <v>89</v>
      </c>
      <c r="B1" s="18"/>
      <c r="C1" s="18"/>
      <c r="D1" s="18"/>
      <c r="E1" s="18"/>
      <c r="F1" s="18"/>
      <c r="G1" s="18"/>
      <c r="H1" s="18"/>
    </row>
    <row r="2" spans="1:8" ht="19.5" customHeight="1">
      <c r="A2" s="17" t="s">
        <v>122</v>
      </c>
      <c r="B2" s="18"/>
      <c r="C2" s="18"/>
      <c r="D2" s="18"/>
      <c r="E2" s="18"/>
      <c r="F2" s="18"/>
      <c r="G2" s="18"/>
      <c r="H2" s="18"/>
    </row>
    <row r="3" spans="1:8" ht="19.5" customHeight="1">
      <c r="A3" s="19" t="s">
        <v>121</v>
      </c>
      <c r="B3" s="20"/>
      <c r="C3" s="20"/>
      <c r="D3" s="20"/>
      <c r="E3" s="20"/>
      <c r="F3" s="20"/>
      <c r="G3" s="20"/>
      <c r="H3" s="20"/>
    </row>
    <row r="4" spans="1:8" ht="19.5" customHeight="1">
      <c r="A4" s="21" t="s">
        <v>131</v>
      </c>
      <c r="B4" s="21"/>
      <c r="C4" s="21"/>
      <c r="D4" s="21"/>
      <c r="E4" s="21"/>
      <c r="F4" s="21"/>
      <c r="G4" s="21"/>
      <c r="H4" s="21"/>
    </row>
    <row r="5" spans="1:8" s="4" customFormat="1" ht="129" customHeight="1">
      <c r="A5" s="2" t="s">
        <v>46</v>
      </c>
      <c r="B5" s="2" t="s">
        <v>0</v>
      </c>
      <c r="C5" s="2" t="s">
        <v>119</v>
      </c>
      <c r="D5" s="2" t="s">
        <v>136</v>
      </c>
      <c r="E5" s="2" t="s">
        <v>133</v>
      </c>
      <c r="F5" s="3" t="s">
        <v>134</v>
      </c>
      <c r="G5" s="3" t="s">
        <v>135</v>
      </c>
      <c r="H5" s="3" t="s">
        <v>137</v>
      </c>
    </row>
    <row r="6" spans="1:8" s="4" customFormat="1" ht="15">
      <c r="A6" s="2" t="s">
        <v>47</v>
      </c>
      <c r="B6" s="2" t="s">
        <v>88</v>
      </c>
      <c r="C6" s="6">
        <f>C7+C25</f>
        <v>34539925.36</v>
      </c>
      <c r="D6" s="6">
        <f>D7+D25</f>
        <v>23284741.49</v>
      </c>
      <c r="E6" s="6">
        <f aca="true" t="shared" si="0" ref="E6:E11">D6/C6*100</f>
        <v>67.41398902084946</v>
      </c>
      <c r="F6" s="6">
        <f>D6-C6</f>
        <v>-11255183.870000001</v>
      </c>
      <c r="G6" s="6">
        <f>G7+G25</f>
        <v>20070741.939999998</v>
      </c>
      <c r="H6" s="6">
        <f aca="true" t="shared" si="1" ref="H6:H40">D6-G6</f>
        <v>3213999.5500000007</v>
      </c>
    </row>
    <row r="7" spans="1:8" s="4" customFormat="1" ht="30.75">
      <c r="A7" s="2" t="s">
        <v>47</v>
      </c>
      <c r="B7" s="2" t="s">
        <v>48</v>
      </c>
      <c r="C7" s="6">
        <f>C8+C10+C14+C17+C19</f>
        <v>6700485.6899999995</v>
      </c>
      <c r="D7" s="6">
        <f>D8+D10+D14+D17+D19</f>
        <v>3200111.9499999997</v>
      </c>
      <c r="E7" s="6">
        <f t="shared" si="0"/>
        <v>47.75940279636654</v>
      </c>
      <c r="F7" s="6">
        <f>D7-C7</f>
        <v>-3500373.7399999998</v>
      </c>
      <c r="G7" s="6">
        <f>G8+G10+G14+G17+G19+G12+G23</f>
        <v>3705713.31</v>
      </c>
      <c r="H7" s="6">
        <f t="shared" si="1"/>
        <v>-505601.36000000034</v>
      </c>
    </row>
    <row r="8" spans="1:8" s="4" customFormat="1" ht="15">
      <c r="A8" s="2" t="s">
        <v>49</v>
      </c>
      <c r="B8" s="2" t="s">
        <v>51</v>
      </c>
      <c r="C8" s="6">
        <f>C9</f>
        <v>2886300</v>
      </c>
      <c r="D8" s="6">
        <f>D9</f>
        <v>1226740.15</v>
      </c>
      <c r="E8" s="6">
        <f t="shared" si="0"/>
        <v>42.50217059903682</v>
      </c>
      <c r="F8" s="6">
        <f aca="true" t="shared" si="2" ref="F8:F40">D8-C8</f>
        <v>-1659559.85</v>
      </c>
      <c r="G8" s="6">
        <f>G9</f>
        <v>1404914.24</v>
      </c>
      <c r="H8" s="6">
        <f t="shared" si="1"/>
        <v>-178174.09000000008</v>
      </c>
    </row>
    <row r="9" spans="1:8" ht="15">
      <c r="A9" s="9" t="s">
        <v>50</v>
      </c>
      <c r="B9" s="9" t="s">
        <v>52</v>
      </c>
      <c r="C9" s="10">
        <v>2886300</v>
      </c>
      <c r="D9" s="10">
        <v>1226740.15</v>
      </c>
      <c r="E9" s="10">
        <f t="shared" si="0"/>
        <v>42.50217059903682</v>
      </c>
      <c r="F9" s="10">
        <f t="shared" si="2"/>
        <v>-1659559.85</v>
      </c>
      <c r="G9" s="10">
        <v>1404914.24</v>
      </c>
      <c r="H9" s="10">
        <f t="shared" si="1"/>
        <v>-178174.09000000008</v>
      </c>
    </row>
    <row r="10" spans="1:8" s="4" customFormat="1" ht="62.25">
      <c r="A10" s="2" t="s">
        <v>53</v>
      </c>
      <c r="B10" s="2" t="s">
        <v>54</v>
      </c>
      <c r="C10" s="6">
        <f>C11</f>
        <v>1105200</v>
      </c>
      <c r="D10" s="6">
        <f>D11</f>
        <v>822290.7</v>
      </c>
      <c r="E10" s="6">
        <f t="shared" si="0"/>
        <v>74.40198154180239</v>
      </c>
      <c r="F10" s="6">
        <f t="shared" si="2"/>
        <v>-282909.30000000005</v>
      </c>
      <c r="G10" s="6">
        <f>G11</f>
        <v>963233.28</v>
      </c>
      <c r="H10" s="6">
        <f t="shared" si="1"/>
        <v>-140942.58000000007</v>
      </c>
    </row>
    <row r="11" spans="1:8" ht="46.5">
      <c r="A11" s="9" t="s">
        <v>81</v>
      </c>
      <c r="B11" s="9" t="s">
        <v>82</v>
      </c>
      <c r="C11" s="10">
        <v>1105200</v>
      </c>
      <c r="D11" s="10">
        <v>822290.7</v>
      </c>
      <c r="E11" s="10">
        <f t="shared" si="0"/>
        <v>74.40198154180239</v>
      </c>
      <c r="F11" s="10">
        <f t="shared" si="2"/>
        <v>-282909.30000000005</v>
      </c>
      <c r="G11" s="10">
        <v>963233.28</v>
      </c>
      <c r="H11" s="10">
        <f t="shared" si="1"/>
        <v>-140942.58000000007</v>
      </c>
    </row>
    <row r="12" spans="1:8" s="4" customFormat="1" ht="15">
      <c r="A12" s="2" t="s">
        <v>83</v>
      </c>
      <c r="B12" s="2" t="s">
        <v>56</v>
      </c>
      <c r="C12" s="6">
        <f>C13</f>
        <v>0</v>
      </c>
      <c r="D12" s="6">
        <f>D13</f>
        <v>0</v>
      </c>
      <c r="E12" s="6" t="s">
        <v>80</v>
      </c>
      <c r="F12" s="6">
        <f t="shared" si="2"/>
        <v>0</v>
      </c>
      <c r="G12" s="6">
        <f>G13</f>
        <v>300</v>
      </c>
      <c r="H12" s="6">
        <f t="shared" si="1"/>
        <v>-300</v>
      </c>
    </row>
    <row r="13" spans="1:8" ht="62.25">
      <c r="A13" s="9" t="s">
        <v>97</v>
      </c>
      <c r="B13" s="9" t="s">
        <v>98</v>
      </c>
      <c r="C13" s="10">
        <v>0</v>
      </c>
      <c r="D13" s="10">
        <v>0</v>
      </c>
      <c r="E13" s="10" t="s">
        <v>80</v>
      </c>
      <c r="F13" s="10">
        <f>D13-C13</f>
        <v>0</v>
      </c>
      <c r="G13" s="10">
        <v>300</v>
      </c>
      <c r="H13" s="10">
        <f t="shared" si="1"/>
        <v>-300</v>
      </c>
    </row>
    <row r="14" spans="1:8" s="4" customFormat="1" ht="15">
      <c r="A14" s="2" t="s">
        <v>55</v>
      </c>
      <c r="B14" s="2" t="s">
        <v>56</v>
      </c>
      <c r="C14" s="6">
        <f>C15+C16</f>
        <v>1656200</v>
      </c>
      <c r="D14" s="6">
        <f>D15+D16</f>
        <v>618166.45</v>
      </c>
      <c r="E14" s="6">
        <f aca="true" t="shared" si="3" ref="E14:E19">D14/C14*100</f>
        <v>37.32438413235116</v>
      </c>
      <c r="F14" s="6">
        <f t="shared" si="2"/>
        <v>-1038033.55</v>
      </c>
      <c r="G14" s="6">
        <f>G15+G16</f>
        <v>862572.8300000001</v>
      </c>
      <c r="H14" s="6">
        <f t="shared" si="1"/>
        <v>-244406.38000000012</v>
      </c>
    </row>
    <row r="15" spans="1:8" ht="15">
      <c r="A15" s="9" t="s">
        <v>57</v>
      </c>
      <c r="B15" s="9" t="s">
        <v>59</v>
      </c>
      <c r="C15" s="10">
        <v>748700</v>
      </c>
      <c r="D15" s="10">
        <v>258151.78</v>
      </c>
      <c r="E15" s="10">
        <f t="shared" si="3"/>
        <v>34.480002671296916</v>
      </c>
      <c r="F15" s="10">
        <f t="shared" si="2"/>
        <v>-490548.22</v>
      </c>
      <c r="G15" s="10">
        <v>427795.4</v>
      </c>
      <c r="H15" s="10">
        <f t="shared" si="1"/>
        <v>-169643.62000000002</v>
      </c>
    </row>
    <row r="16" spans="1:8" ht="15">
      <c r="A16" s="9" t="s">
        <v>58</v>
      </c>
      <c r="B16" s="9" t="s">
        <v>60</v>
      </c>
      <c r="C16" s="10">
        <v>907500</v>
      </c>
      <c r="D16" s="10">
        <v>360014.67</v>
      </c>
      <c r="E16" s="10">
        <f t="shared" si="3"/>
        <v>39.671038016528925</v>
      </c>
      <c r="F16" s="10">
        <f t="shared" si="2"/>
        <v>-547485.3300000001</v>
      </c>
      <c r="G16" s="10">
        <v>434777.43</v>
      </c>
      <c r="H16" s="10">
        <f t="shared" si="1"/>
        <v>-74762.76000000001</v>
      </c>
    </row>
    <row r="17" spans="1:8" s="4" customFormat="1" ht="15">
      <c r="A17" s="2" t="s">
        <v>61</v>
      </c>
      <c r="B17" s="2" t="s">
        <v>62</v>
      </c>
      <c r="C17" s="6">
        <f>C18</f>
        <v>4000</v>
      </c>
      <c r="D17" s="6">
        <f>D18</f>
        <v>1300</v>
      </c>
      <c r="E17" s="6">
        <f t="shared" si="3"/>
        <v>32.5</v>
      </c>
      <c r="F17" s="6">
        <f t="shared" si="2"/>
        <v>-2700</v>
      </c>
      <c r="G17" s="6">
        <f>G18</f>
        <v>3500</v>
      </c>
      <c r="H17" s="6">
        <f t="shared" si="1"/>
        <v>-2200</v>
      </c>
    </row>
    <row r="18" spans="1:8" ht="95.25" customHeight="1">
      <c r="A18" s="9" t="s">
        <v>63</v>
      </c>
      <c r="B18" s="9" t="s">
        <v>64</v>
      </c>
      <c r="C18" s="10">
        <v>4000</v>
      </c>
      <c r="D18" s="10">
        <v>1300</v>
      </c>
      <c r="E18" s="10">
        <f t="shared" si="3"/>
        <v>32.5</v>
      </c>
      <c r="F18" s="10">
        <f t="shared" si="2"/>
        <v>-2700</v>
      </c>
      <c r="G18" s="10">
        <v>3500</v>
      </c>
      <c r="H18" s="10">
        <f t="shared" si="1"/>
        <v>-2200</v>
      </c>
    </row>
    <row r="19" spans="1:8" s="4" customFormat="1" ht="78">
      <c r="A19" s="2" t="s">
        <v>65</v>
      </c>
      <c r="B19" s="2" t="s">
        <v>66</v>
      </c>
      <c r="C19" s="6">
        <f>C20+C21+C22</f>
        <v>1048785.69</v>
      </c>
      <c r="D19" s="6">
        <f>D20+D21+D22</f>
        <v>531614.65</v>
      </c>
      <c r="E19" s="6">
        <f t="shared" si="3"/>
        <v>50.68858729374922</v>
      </c>
      <c r="F19" s="6">
        <f t="shared" si="2"/>
        <v>-517171.0399999999</v>
      </c>
      <c r="G19" s="6">
        <f>G20+G21+G22</f>
        <v>469542.95999999996</v>
      </c>
      <c r="H19" s="6">
        <f t="shared" si="1"/>
        <v>62071.69000000006</v>
      </c>
    </row>
    <row r="20" spans="1:8" ht="108.75">
      <c r="A20" s="9" t="s">
        <v>95</v>
      </c>
      <c r="B20" s="9" t="s">
        <v>96</v>
      </c>
      <c r="C20" s="10">
        <v>0</v>
      </c>
      <c r="D20" s="10">
        <v>3978.71</v>
      </c>
      <c r="E20" s="10" t="s">
        <v>80</v>
      </c>
      <c r="F20" s="10">
        <f t="shared" si="2"/>
        <v>3978.71</v>
      </c>
      <c r="G20" s="10">
        <v>0</v>
      </c>
      <c r="H20" s="10">
        <f t="shared" si="1"/>
        <v>3978.71</v>
      </c>
    </row>
    <row r="21" spans="1:8" ht="62.25">
      <c r="A21" s="9" t="s">
        <v>67</v>
      </c>
      <c r="B21" s="9" t="s">
        <v>68</v>
      </c>
      <c r="C21" s="10">
        <v>31376.49</v>
      </c>
      <c r="D21" s="10">
        <v>96274.93</v>
      </c>
      <c r="E21" s="10">
        <f aca="true" t="shared" si="4" ref="E21:E36">D21/C21*100</f>
        <v>306.8377947947651</v>
      </c>
      <c r="F21" s="10">
        <f t="shared" si="2"/>
        <v>64898.43999999999</v>
      </c>
      <c r="G21" s="10">
        <v>23587.47</v>
      </c>
      <c r="H21" s="10">
        <f t="shared" si="1"/>
        <v>72687.45999999999</v>
      </c>
    </row>
    <row r="22" spans="1:8" ht="111.75" customHeight="1">
      <c r="A22" s="9" t="s">
        <v>93</v>
      </c>
      <c r="B22" s="9" t="s">
        <v>94</v>
      </c>
      <c r="C22" s="10">
        <v>1017409.2</v>
      </c>
      <c r="D22" s="10">
        <v>431361.01</v>
      </c>
      <c r="E22" s="10">
        <f t="shared" si="4"/>
        <v>42.397985982434605</v>
      </c>
      <c r="F22" s="10">
        <f t="shared" si="2"/>
        <v>-586048.19</v>
      </c>
      <c r="G22" s="10">
        <v>445955.49</v>
      </c>
      <c r="H22" s="10">
        <f t="shared" si="1"/>
        <v>-14594.479999999981</v>
      </c>
    </row>
    <row r="23" spans="1:8" s="4" customFormat="1" ht="30.75">
      <c r="A23" s="2" t="s">
        <v>123</v>
      </c>
      <c r="B23" s="16" t="s">
        <v>124</v>
      </c>
      <c r="C23" s="6">
        <f>C24</f>
        <v>0</v>
      </c>
      <c r="D23" s="6">
        <f>D24</f>
        <v>0</v>
      </c>
      <c r="E23" s="10" t="s">
        <v>80</v>
      </c>
      <c r="F23" s="6">
        <f>D23-C23</f>
        <v>0</v>
      </c>
      <c r="G23" s="6">
        <f>G24</f>
        <v>1650</v>
      </c>
      <c r="H23" s="6">
        <f t="shared" si="1"/>
        <v>-1650</v>
      </c>
    </row>
    <row r="24" spans="1:8" ht="62.25">
      <c r="A24" s="9" t="s">
        <v>125</v>
      </c>
      <c r="B24" s="14" t="s">
        <v>126</v>
      </c>
      <c r="C24" s="10">
        <v>0</v>
      </c>
      <c r="D24" s="10">
        <v>0</v>
      </c>
      <c r="E24" s="6" t="s">
        <v>80</v>
      </c>
      <c r="F24" s="10">
        <f t="shared" si="2"/>
        <v>0</v>
      </c>
      <c r="G24" s="10">
        <v>1650</v>
      </c>
      <c r="H24" s="10">
        <f t="shared" si="1"/>
        <v>-1650</v>
      </c>
    </row>
    <row r="25" spans="1:8" s="4" customFormat="1" ht="15">
      <c r="A25" s="2" t="s">
        <v>69</v>
      </c>
      <c r="B25" s="2" t="s">
        <v>70</v>
      </c>
      <c r="C25" s="6">
        <f>C26+C39+C37</f>
        <v>27839439.67</v>
      </c>
      <c r="D25" s="6">
        <f>D26+D39+D37</f>
        <v>20084629.54</v>
      </c>
      <c r="E25" s="6">
        <f t="shared" si="4"/>
        <v>72.1445179144297</v>
      </c>
      <c r="F25" s="6">
        <f t="shared" si="2"/>
        <v>-7754810.130000003</v>
      </c>
      <c r="G25" s="6">
        <f>G26</f>
        <v>16365028.629999999</v>
      </c>
      <c r="H25" s="6">
        <f t="shared" si="1"/>
        <v>3719600.91</v>
      </c>
    </row>
    <row r="26" spans="1:8" s="4" customFormat="1" ht="62.25">
      <c r="A26" s="2" t="s">
        <v>71</v>
      </c>
      <c r="B26" s="2" t="s">
        <v>72</v>
      </c>
      <c r="C26" s="6">
        <f>C27+C29+C31+C34</f>
        <v>27839439.67</v>
      </c>
      <c r="D26" s="6">
        <f>D27+D29+D31+D34</f>
        <v>20486871.39</v>
      </c>
      <c r="E26" s="6">
        <f t="shared" si="4"/>
        <v>73.58938122622062</v>
      </c>
      <c r="F26" s="6">
        <f t="shared" si="2"/>
        <v>-7352568.280000001</v>
      </c>
      <c r="G26" s="6">
        <f>G27+G29+G31+G34+G39+G37</f>
        <v>16365028.629999999</v>
      </c>
      <c r="H26" s="6">
        <f t="shared" si="1"/>
        <v>4121842.7600000016</v>
      </c>
    </row>
    <row r="27" spans="1:8" s="4" customFormat="1" ht="46.5">
      <c r="A27" s="2" t="s">
        <v>138</v>
      </c>
      <c r="B27" s="2" t="s">
        <v>73</v>
      </c>
      <c r="C27" s="6">
        <f>C28</f>
        <v>18634440</v>
      </c>
      <c r="D27" s="6">
        <f>D28</f>
        <v>14675730</v>
      </c>
      <c r="E27" s="6">
        <f t="shared" si="4"/>
        <v>78.75594866279856</v>
      </c>
      <c r="F27" s="6">
        <f t="shared" si="2"/>
        <v>-3958710</v>
      </c>
      <c r="G27" s="6">
        <f>G28</f>
        <v>11915233.2</v>
      </c>
      <c r="H27" s="6">
        <f t="shared" si="1"/>
        <v>2760496.8000000007</v>
      </c>
    </row>
    <row r="28" spans="1:8" ht="62.25">
      <c r="A28" s="9" t="s">
        <v>140</v>
      </c>
      <c r="B28" s="9" t="s">
        <v>139</v>
      </c>
      <c r="C28" s="10">
        <v>18634440</v>
      </c>
      <c r="D28" s="10">
        <v>14675730</v>
      </c>
      <c r="E28" s="10">
        <f t="shared" si="4"/>
        <v>78.75594866279856</v>
      </c>
      <c r="F28" s="10">
        <f t="shared" si="2"/>
        <v>-3958710</v>
      </c>
      <c r="G28" s="10">
        <v>11915233.2</v>
      </c>
      <c r="H28" s="10">
        <f t="shared" si="1"/>
        <v>2760496.8000000007</v>
      </c>
    </row>
    <row r="29" spans="1:8" s="4" customFormat="1" ht="46.5">
      <c r="A29" s="2" t="s">
        <v>110</v>
      </c>
      <c r="B29" s="2" t="s">
        <v>74</v>
      </c>
      <c r="C29" s="6">
        <f>C30</f>
        <v>5082646.67</v>
      </c>
      <c r="D29" s="6">
        <f>D30</f>
        <v>3708676</v>
      </c>
      <c r="E29" s="6">
        <f t="shared" si="4"/>
        <v>72.96741719014672</v>
      </c>
      <c r="F29" s="6">
        <f>D29-C29</f>
        <v>-1373970.67</v>
      </c>
      <c r="G29" s="6">
        <f>G30</f>
        <v>2733470</v>
      </c>
      <c r="H29" s="6">
        <f t="shared" si="1"/>
        <v>975206</v>
      </c>
    </row>
    <row r="30" spans="1:8" ht="15">
      <c r="A30" s="9" t="s">
        <v>109</v>
      </c>
      <c r="B30" s="9" t="s">
        <v>75</v>
      </c>
      <c r="C30" s="10">
        <v>5082646.67</v>
      </c>
      <c r="D30" s="10">
        <v>3708676</v>
      </c>
      <c r="E30" s="10">
        <f t="shared" si="4"/>
        <v>72.96741719014672</v>
      </c>
      <c r="F30" s="10">
        <f t="shared" si="2"/>
        <v>-1373970.67</v>
      </c>
      <c r="G30" s="10">
        <v>2733470</v>
      </c>
      <c r="H30" s="10">
        <f t="shared" si="1"/>
        <v>975206</v>
      </c>
    </row>
    <row r="31" spans="1:8" s="4" customFormat="1" ht="46.5">
      <c r="A31" s="2" t="s">
        <v>108</v>
      </c>
      <c r="B31" s="2" t="s">
        <v>76</v>
      </c>
      <c r="C31" s="6">
        <f>C33+C32</f>
        <v>270720</v>
      </c>
      <c r="D31" s="6">
        <f>D33+D32</f>
        <v>236820</v>
      </c>
      <c r="E31" s="6">
        <f t="shared" si="4"/>
        <v>87.47783687943263</v>
      </c>
      <c r="F31" s="6">
        <f t="shared" si="2"/>
        <v>-33900</v>
      </c>
      <c r="G31" s="6">
        <f>G33+G32</f>
        <v>212245</v>
      </c>
      <c r="H31" s="6">
        <f>D31-G31</f>
        <v>24575</v>
      </c>
    </row>
    <row r="32" spans="1:8" ht="62.25">
      <c r="A32" s="9" t="s">
        <v>107</v>
      </c>
      <c r="B32" s="9" t="s">
        <v>78</v>
      </c>
      <c r="C32" s="10">
        <v>3520</v>
      </c>
      <c r="D32" s="10">
        <v>3520</v>
      </c>
      <c r="E32" s="10">
        <f t="shared" si="4"/>
        <v>100</v>
      </c>
      <c r="F32" s="10">
        <f t="shared" si="2"/>
        <v>0</v>
      </c>
      <c r="G32" s="10">
        <v>3520</v>
      </c>
      <c r="H32" s="10">
        <f t="shared" si="1"/>
        <v>0</v>
      </c>
    </row>
    <row r="33" spans="1:8" ht="66" customHeight="1">
      <c r="A33" s="9" t="s">
        <v>106</v>
      </c>
      <c r="B33" s="9" t="s">
        <v>77</v>
      </c>
      <c r="C33" s="10">
        <v>267200</v>
      </c>
      <c r="D33" s="10">
        <v>233300</v>
      </c>
      <c r="E33" s="10">
        <f t="shared" si="4"/>
        <v>87.312874251497</v>
      </c>
      <c r="F33" s="10">
        <f t="shared" si="2"/>
        <v>-33900</v>
      </c>
      <c r="G33" s="10">
        <v>208725</v>
      </c>
      <c r="H33" s="10">
        <f t="shared" si="1"/>
        <v>24575</v>
      </c>
    </row>
    <row r="34" spans="1:8" s="4" customFormat="1" ht="15">
      <c r="A34" s="2" t="s">
        <v>105</v>
      </c>
      <c r="B34" s="2" t="s">
        <v>79</v>
      </c>
      <c r="C34" s="6">
        <f>C35+C36</f>
        <v>3851633</v>
      </c>
      <c r="D34" s="6">
        <f>D35+D36</f>
        <v>1865645.39</v>
      </c>
      <c r="E34" s="6">
        <f t="shared" si="4"/>
        <v>48.4377766521369</v>
      </c>
      <c r="F34" s="6">
        <f>D34-C34</f>
        <v>-1985987.61</v>
      </c>
      <c r="G34" s="6">
        <f>G35+G36</f>
        <v>2063400.6099999999</v>
      </c>
      <c r="H34" s="6">
        <f>D34-G34</f>
        <v>-197755.21999999997</v>
      </c>
    </row>
    <row r="35" spans="1:8" ht="108.75">
      <c r="A35" s="9" t="s">
        <v>104</v>
      </c>
      <c r="B35" s="14" t="s">
        <v>85</v>
      </c>
      <c r="C35" s="10">
        <v>255615</v>
      </c>
      <c r="D35" s="10">
        <v>64845.39</v>
      </c>
      <c r="E35" s="10">
        <f t="shared" si="4"/>
        <v>25.36838213719852</v>
      </c>
      <c r="F35" s="10">
        <f t="shared" si="2"/>
        <v>-190769.61</v>
      </c>
      <c r="G35" s="10">
        <v>299980.64</v>
      </c>
      <c r="H35" s="10">
        <f t="shared" si="1"/>
        <v>-235135.25</v>
      </c>
    </row>
    <row r="36" spans="1:8" ht="30.75">
      <c r="A36" s="9" t="s">
        <v>111</v>
      </c>
      <c r="B36" s="14" t="s">
        <v>84</v>
      </c>
      <c r="C36" s="10">
        <v>3596018</v>
      </c>
      <c r="D36" s="10">
        <v>1800800</v>
      </c>
      <c r="E36" s="10">
        <f t="shared" si="4"/>
        <v>50.077613627073056</v>
      </c>
      <c r="F36" s="10">
        <f t="shared" si="2"/>
        <v>-1795218</v>
      </c>
      <c r="G36" s="10">
        <v>1763419.97</v>
      </c>
      <c r="H36" s="10">
        <f t="shared" si="1"/>
        <v>37380.03000000003</v>
      </c>
    </row>
    <row r="37" spans="1:8" s="4" customFormat="1" ht="129" customHeight="1">
      <c r="A37" s="2" t="s">
        <v>115</v>
      </c>
      <c r="B37" s="2" t="s">
        <v>113</v>
      </c>
      <c r="C37" s="6">
        <f>C38</f>
        <v>0</v>
      </c>
      <c r="D37" s="6">
        <f>D38</f>
        <v>0</v>
      </c>
      <c r="E37" s="10" t="s">
        <v>80</v>
      </c>
      <c r="F37" s="6">
        <f t="shared" si="2"/>
        <v>0</v>
      </c>
      <c r="G37" s="6">
        <f>G38</f>
        <v>27772.22</v>
      </c>
      <c r="H37" s="6">
        <f>D37-G37</f>
        <v>-27772.22</v>
      </c>
    </row>
    <row r="38" spans="1:8" ht="62.25">
      <c r="A38" s="9" t="s">
        <v>114</v>
      </c>
      <c r="B38" s="9" t="s">
        <v>87</v>
      </c>
      <c r="C38" s="10">
        <v>0</v>
      </c>
      <c r="D38" s="10">
        <v>0</v>
      </c>
      <c r="E38" s="6" t="s">
        <v>80</v>
      </c>
      <c r="F38" s="10">
        <f t="shared" si="2"/>
        <v>0</v>
      </c>
      <c r="G38" s="10">
        <v>27772.22</v>
      </c>
      <c r="H38" s="10">
        <f>D38-G38</f>
        <v>-27772.22</v>
      </c>
    </row>
    <row r="39" spans="1:8" s="4" customFormat="1" ht="80.25" customHeight="1">
      <c r="A39" s="2" t="s">
        <v>116</v>
      </c>
      <c r="B39" s="2" t="s">
        <v>86</v>
      </c>
      <c r="C39" s="6">
        <f>C40</f>
        <v>0</v>
      </c>
      <c r="D39" s="6">
        <f>D40</f>
        <v>-402241.85</v>
      </c>
      <c r="E39" s="10" t="s">
        <v>80</v>
      </c>
      <c r="F39" s="6">
        <f t="shared" si="2"/>
        <v>-402241.85</v>
      </c>
      <c r="G39" s="6">
        <f>G40</f>
        <v>-587092.4</v>
      </c>
      <c r="H39" s="6">
        <f t="shared" si="1"/>
        <v>184850.55000000005</v>
      </c>
    </row>
    <row r="40" spans="1:8" ht="62.25">
      <c r="A40" s="9" t="s">
        <v>112</v>
      </c>
      <c r="B40" s="9" t="s">
        <v>87</v>
      </c>
      <c r="C40" s="10">
        <v>0</v>
      </c>
      <c r="D40" s="10">
        <v>-402241.85</v>
      </c>
      <c r="E40" s="6" t="s">
        <v>80</v>
      </c>
      <c r="F40" s="10">
        <f t="shared" si="2"/>
        <v>-402241.85</v>
      </c>
      <c r="G40" s="10">
        <v>-587092.4</v>
      </c>
      <c r="H40" s="10">
        <f t="shared" si="1"/>
        <v>184850.55000000005</v>
      </c>
    </row>
    <row r="41" ht="15">
      <c r="C41" s="11"/>
    </row>
  </sheetData>
  <sheetProtection/>
  <mergeCells count="4">
    <mergeCell ref="A1:H1"/>
    <mergeCell ref="A2:H2"/>
    <mergeCell ref="A3:H3"/>
    <mergeCell ref="A4:H4"/>
  </mergeCells>
  <printOptions horizontalCentered="1"/>
  <pageMargins left="0.3937007874015748" right="0.3937007874015748" top="0.984251968503937" bottom="0.3937007874015748" header="0" footer="0"/>
  <pageSetup fitToHeight="0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80" zoomScaleNormal="80" zoomScalePageLayoutView="0" workbookViewId="0" topLeftCell="A1">
      <selection activeCell="A1" sqref="A1:I1"/>
    </sheetView>
  </sheetViews>
  <sheetFormatPr defaultColWidth="9.140625" defaultRowHeight="12.75"/>
  <cols>
    <col min="1" max="2" width="8.7109375" style="1" customWidth="1"/>
    <col min="3" max="3" width="48.28125" style="1" customWidth="1"/>
    <col min="4" max="9" width="16.28125" style="1" customWidth="1"/>
    <col min="10" max="10" width="13.8515625" style="1" bestFit="1" customWidth="1"/>
    <col min="11" max="16384" width="9.140625" style="1" customWidth="1"/>
  </cols>
  <sheetData>
    <row r="1" spans="1:9" ht="19.5" customHeight="1">
      <c r="A1" s="22" t="s">
        <v>89</v>
      </c>
      <c r="B1" s="18"/>
      <c r="C1" s="18"/>
      <c r="D1" s="18"/>
      <c r="E1" s="18"/>
      <c r="F1" s="18"/>
      <c r="G1" s="18"/>
      <c r="H1" s="18"/>
      <c r="I1" s="18"/>
    </row>
    <row r="2" spans="1:9" ht="19.5" customHeight="1">
      <c r="A2" s="22" t="s">
        <v>120</v>
      </c>
      <c r="B2" s="18"/>
      <c r="C2" s="18"/>
      <c r="D2" s="18"/>
      <c r="E2" s="18"/>
      <c r="F2" s="18"/>
      <c r="G2" s="18"/>
      <c r="H2" s="18"/>
      <c r="I2" s="18"/>
    </row>
    <row r="3" spans="1:9" ht="19.5" customHeight="1">
      <c r="A3" s="23" t="s">
        <v>121</v>
      </c>
      <c r="B3" s="20"/>
      <c r="C3" s="20"/>
      <c r="D3" s="20"/>
      <c r="E3" s="20"/>
      <c r="F3" s="20"/>
      <c r="G3" s="20"/>
      <c r="H3" s="20"/>
      <c r="I3" s="20"/>
    </row>
    <row r="4" spans="1:9" ht="19.5" customHeight="1">
      <c r="A4" s="24" t="s">
        <v>131</v>
      </c>
      <c r="B4" s="24"/>
      <c r="C4" s="24"/>
      <c r="D4" s="24"/>
      <c r="E4" s="24"/>
      <c r="F4" s="24"/>
      <c r="G4" s="24"/>
      <c r="H4" s="24"/>
      <c r="I4" s="24"/>
    </row>
    <row r="5" spans="1:9" s="4" customFormat="1" ht="124.5">
      <c r="A5" s="2" t="s">
        <v>11</v>
      </c>
      <c r="B5" s="2" t="s">
        <v>12</v>
      </c>
      <c r="C5" s="2" t="s">
        <v>0</v>
      </c>
      <c r="D5" s="2" t="s">
        <v>119</v>
      </c>
      <c r="E5" s="2" t="s">
        <v>132</v>
      </c>
      <c r="F5" s="2" t="s">
        <v>133</v>
      </c>
      <c r="G5" s="3" t="s">
        <v>134</v>
      </c>
      <c r="H5" s="3" t="s">
        <v>135</v>
      </c>
      <c r="I5" s="3" t="s">
        <v>137</v>
      </c>
    </row>
    <row r="6" spans="1:9" s="8" customFormat="1" ht="15" customHeight="1">
      <c r="A6" s="5"/>
      <c r="B6" s="5"/>
      <c r="C6" s="6" t="s">
        <v>90</v>
      </c>
      <c r="D6" s="6">
        <f>D7+D13+D15+D17+D20+D27+D29+D31+D33+D24</f>
        <v>34837906.89</v>
      </c>
      <c r="E6" s="6">
        <f>E7+E13+E15+E17+E20+E24+E27+E29+E31</f>
        <v>23475468.51</v>
      </c>
      <c r="F6" s="6">
        <f aca="true" t="shared" si="0" ref="F6:F14">E6/D6*100</f>
        <v>67.38484198870881</v>
      </c>
      <c r="G6" s="7">
        <f aca="true" t="shared" si="1" ref="G6:G13">E6-D6</f>
        <v>-11362438.379999999</v>
      </c>
      <c r="H6" s="6">
        <f>H7+H13+H15+H17+H20+H24+H27+H29+H31+H33</f>
        <v>19833043.08</v>
      </c>
      <c r="I6" s="6">
        <f>E6-H6</f>
        <v>3642425.4300000034</v>
      </c>
    </row>
    <row r="7" spans="1:10" s="4" customFormat="1" ht="15">
      <c r="A7" s="2" t="s">
        <v>13</v>
      </c>
      <c r="B7" s="2"/>
      <c r="C7" s="2" t="s">
        <v>1</v>
      </c>
      <c r="D7" s="6">
        <f>D8+D9+D10+D11+D12</f>
        <v>10198082.9</v>
      </c>
      <c r="E7" s="6">
        <f>E8+E9+E10+E11+E12</f>
        <v>6186014.71</v>
      </c>
      <c r="F7" s="6">
        <f t="shared" si="0"/>
        <v>60.65860388328477</v>
      </c>
      <c r="G7" s="6">
        <f t="shared" si="1"/>
        <v>-4012068.1900000004</v>
      </c>
      <c r="H7" s="6">
        <f>H8+H9+H11+H12+H10</f>
        <v>7853865.5600000005</v>
      </c>
      <c r="I7" s="6">
        <f>I8+I9+I11+I12</f>
        <v>-1265850.85</v>
      </c>
      <c r="J7" s="8"/>
    </row>
    <row r="8" spans="1:10" ht="62.25">
      <c r="A8" s="9"/>
      <c r="B8" s="9" t="s">
        <v>22</v>
      </c>
      <c r="C8" s="9" t="s">
        <v>25</v>
      </c>
      <c r="D8" s="10">
        <v>204337</v>
      </c>
      <c r="E8" s="10">
        <v>92929.6</v>
      </c>
      <c r="F8" s="10">
        <f t="shared" si="0"/>
        <v>45.47859663203434</v>
      </c>
      <c r="G8" s="10">
        <f t="shared" si="1"/>
        <v>-111407.4</v>
      </c>
      <c r="H8" s="10">
        <v>110367</v>
      </c>
      <c r="I8" s="10">
        <f aca="true" t="shared" si="2" ref="I8:I18">E8-H8</f>
        <v>-17437.399999999994</v>
      </c>
      <c r="J8" s="11"/>
    </row>
    <row r="9" spans="1:9" ht="62.25">
      <c r="A9" s="9"/>
      <c r="B9" s="9" t="s">
        <v>23</v>
      </c>
      <c r="C9" s="9" t="s">
        <v>26</v>
      </c>
      <c r="D9" s="10">
        <v>9433745.9</v>
      </c>
      <c r="E9" s="10">
        <v>5820655.12</v>
      </c>
      <c r="F9" s="10">
        <f t="shared" si="0"/>
        <v>61.70035934506143</v>
      </c>
      <c r="G9" s="10">
        <f t="shared" si="1"/>
        <v>-3613090.7800000003</v>
      </c>
      <c r="H9" s="10">
        <v>5602679.36</v>
      </c>
      <c r="I9" s="10">
        <f t="shared" si="2"/>
        <v>217975.75999999978</v>
      </c>
    </row>
    <row r="10" spans="1:10" ht="30.75">
      <c r="A10" s="9"/>
      <c r="B10" s="9" t="s">
        <v>117</v>
      </c>
      <c r="C10" s="9" t="s">
        <v>118</v>
      </c>
      <c r="D10" s="10">
        <v>0</v>
      </c>
      <c r="E10" s="10">
        <v>0</v>
      </c>
      <c r="F10" s="10" t="s">
        <v>80</v>
      </c>
      <c r="G10" s="10">
        <f>E10-D10</f>
        <v>0</v>
      </c>
      <c r="H10" s="10">
        <v>402000</v>
      </c>
      <c r="I10" s="10">
        <f>E10-H10</f>
        <v>-402000</v>
      </c>
      <c r="J10" s="11"/>
    </row>
    <row r="11" spans="1:10" ht="15">
      <c r="A11" s="9"/>
      <c r="B11" s="9" t="s">
        <v>91</v>
      </c>
      <c r="C11" s="9" t="s">
        <v>92</v>
      </c>
      <c r="D11" s="10">
        <v>31970</v>
      </c>
      <c r="E11" s="10">
        <v>0</v>
      </c>
      <c r="F11" s="10">
        <f t="shared" si="0"/>
        <v>0</v>
      </c>
      <c r="G11" s="10">
        <f t="shared" si="1"/>
        <v>-31970</v>
      </c>
      <c r="H11" s="10">
        <v>0</v>
      </c>
      <c r="I11" s="10">
        <f>E11-H11</f>
        <v>0</v>
      </c>
      <c r="J11" s="11"/>
    </row>
    <row r="12" spans="1:9" ht="15">
      <c r="A12" s="9"/>
      <c r="B12" s="9" t="s">
        <v>24</v>
      </c>
      <c r="C12" s="9" t="s">
        <v>2</v>
      </c>
      <c r="D12" s="10">
        <v>528030</v>
      </c>
      <c r="E12" s="10">
        <v>272429.99</v>
      </c>
      <c r="F12" s="10">
        <f t="shared" si="0"/>
        <v>51.59365755733576</v>
      </c>
      <c r="G12" s="10">
        <f t="shared" si="1"/>
        <v>-255600.01</v>
      </c>
      <c r="H12" s="10">
        <v>1738819.2</v>
      </c>
      <c r="I12" s="10">
        <f t="shared" si="2"/>
        <v>-1466389.21</v>
      </c>
    </row>
    <row r="13" spans="1:9" s="4" customFormat="1" ht="15">
      <c r="A13" s="2" t="s">
        <v>14</v>
      </c>
      <c r="B13" s="2"/>
      <c r="C13" s="2" t="s">
        <v>3</v>
      </c>
      <c r="D13" s="6">
        <f>D14</f>
        <v>267200</v>
      </c>
      <c r="E13" s="6">
        <f>E14</f>
        <v>175583.73</v>
      </c>
      <c r="F13" s="6">
        <f t="shared" si="0"/>
        <v>65.71247380239521</v>
      </c>
      <c r="G13" s="6">
        <f t="shared" si="1"/>
        <v>-91616.26999999999</v>
      </c>
      <c r="H13" s="6">
        <f>H14</f>
        <v>166992.72</v>
      </c>
      <c r="I13" s="6">
        <f t="shared" si="2"/>
        <v>8591.01000000001</v>
      </c>
    </row>
    <row r="14" spans="1:9" ht="15">
      <c r="A14" s="9"/>
      <c r="B14" s="9" t="s">
        <v>28</v>
      </c>
      <c r="C14" s="9" t="s">
        <v>27</v>
      </c>
      <c r="D14" s="10">
        <v>267200</v>
      </c>
      <c r="E14" s="10">
        <v>175583.73</v>
      </c>
      <c r="F14" s="10">
        <f t="shared" si="0"/>
        <v>65.71247380239521</v>
      </c>
      <c r="G14" s="10">
        <f>E14-D14</f>
        <v>-91616.26999999999</v>
      </c>
      <c r="H14" s="10">
        <v>166992.72</v>
      </c>
      <c r="I14" s="10">
        <f t="shared" si="2"/>
        <v>8591.01000000001</v>
      </c>
    </row>
    <row r="15" spans="1:9" s="13" customFormat="1" ht="46.5">
      <c r="A15" s="2" t="s">
        <v>15</v>
      </c>
      <c r="B15" s="2"/>
      <c r="C15" s="2" t="s">
        <v>4</v>
      </c>
      <c r="D15" s="12">
        <f>D16</f>
        <v>604878</v>
      </c>
      <c r="E15" s="12">
        <f>E16</f>
        <v>478386.87</v>
      </c>
      <c r="F15" s="12">
        <f aca="true" t="shared" si="3" ref="F15:F27">E15/D15*100</f>
        <v>79.08815827323858</v>
      </c>
      <c r="G15" s="12">
        <f>E15-D15</f>
        <v>-126491.13</v>
      </c>
      <c r="H15" s="12">
        <f>H16</f>
        <v>122157.78</v>
      </c>
      <c r="I15" s="12">
        <f t="shared" si="2"/>
        <v>356229.08999999997</v>
      </c>
    </row>
    <row r="16" spans="1:9" ht="46.5">
      <c r="A16" s="9"/>
      <c r="B16" s="9" t="s">
        <v>30</v>
      </c>
      <c r="C16" s="9" t="s">
        <v>29</v>
      </c>
      <c r="D16" s="10">
        <v>604878</v>
      </c>
      <c r="E16" s="10">
        <v>478386.87</v>
      </c>
      <c r="F16" s="10">
        <f t="shared" si="3"/>
        <v>79.08815827323858</v>
      </c>
      <c r="G16" s="10">
        <f>E16-D16</f>
        <v>-126491.13</v>
      </c>
      <c r="H16" s="10">
        <v>122157.78</v>
      </c>
      <c r="I16" s="10">
        <f t="shared" si="2"/>
        <v>356229.08999999997</v>
      </c>
    </row>
    <row r="17" spans="1:9" s="4" customFormat="1" ht="15">
      <c r="A17" s="2" t="s">
        <v>16</v>
      </c>
      <c r="B17" s="2"/>
      <c r="C17" s="2" t="s">
        <v>5</v>
      </c>
      <c r="D17" s="6">
        <f>D18+D19</f>
        <v>1505615</v>
      </c>
      <c r="E17" s="6">
        <f>E18+E19</f>
        <v>1002599.94</v>
      </c>
      <c r="F17" s="6">
        <f t="shared" si="3"/>
        <v>66.59072472046307</v>
      </c>
      <c r="G17" s="6">
        <f aca="true" t="shared" si="4" ref="G17:G23">E17-D17</f>
        <v>-503015.06000000006</v>
      </c>
      <c r="H17" s="6">
        <f>H18+H19</f>
        <v>953369.87</v>
      </c>
      <c r="I17" s="6">
        <f t="shared" si="2"/>
        <v>49230.06999999995</v>
      </c>
    </row>
    <row r="18" spans="1:9" ht="15">
      <c r="A18" s="9"/>
      <c r="B18" s="9" t="s">
        <v>31</v>
      </c>
      <c r="C18" s="9" t="s">
        <v>32</v>
      </c>
      <c r="D18" s="10">
        <v>1405615</v>
      </c>
      <c r="E18" s="10">
        <v>1002599.94</v>
      </c>
      <c r="F18" s="10">
        <f t="shared" si="3"/>
        <v>71.32820438028905</v>
      </c>
      <c r="G18" s="10">
        <f t="shared" si="4"/>
        <v>-403015.06000000006</v>
      </c>
      <c r="H18" s="10">
        <v>953369.87</v>
      </c>
      <c r="I18" s="10">
        <f t="shared" si="2"/>
        <v>49230.06999999995</v>
      </c>
    </row>
    <row r="19" spans="1:9" ht="30.75">
      <c r="A19" s="9"/>
      <c r="B19" s="9" t="s">
        <v>127</v>
      </c>
      <c r="C19" s="9" t="s">
        <v>128</v>
      </c>
      <c r="D19" s="10">
        <v>100000</v>
      </c>
      <c r="E19" s="10">
        <v>0</v>
      </c>
      <c r="F19" s="10">
        <f>E19/D19*100</f>
        <v>0</v>
      </c>
      <c r="G19" s="10">
        <f>E19-D19</f>
        <v>-100000</v>
      </c>
      <c r="H19" s="10">
        <v>0</v>
      </c>
      <c r="I19" s="10">
        <f>E19-H19</f>
        <v>0</v>
      </c>
    </row>
    <row r="20" spans="1:10" s="4" customFormat="1" ht="30.75">
      <c r="A20" s="2" t="s">
        <v>17</v>
      </c>
      <c r="B20" s="2"/>
      <c r="C20" s="2" t="s">
        <v>6</v>
      </c>
      <c r="D20" s="6">
        <f>D21+D22+D23</f>
        <v>10770035.45</v>
      </c>
      <c r="E20" s="6">
        <f>E21+E22+E23</f>
        <v>7585025.71</v>
      </c>
      <c r="F20" s="6">
        <f t="shared" si="3"/>
        <v>70.427119253354</v>
      </c>
      <c r="G20" s="6">
        <f t="shared" si="4"/>
        <v>-3185009.7399999993</v>
      </c>
      <c r="H20" s="6">
        <f>H21+H22+H23</f>
        <v>3913084.64</v>
      </c>
      <c r="I20" s="6">
        <f aca="true" t="shared" si="5" ref="I20:I34">E20-H20</f>
        <v>3671941.07</v>
      </c>
      <c r="J20" s="8"/>
    </row>
    <row r="21" spans="1:9" ht="15">
      <c r="A21" s="9"/>
      <c r="B21" s="9" t="s">
        <v>33</v>
      </c>
      <c r="C21" s="9" t="s">
        <v>36</v>
      </c>
      <c r="D21" s="10">
        <v>2131074.54</v>
      </c>
      <c r="E21" s="10">
        <v>1488224.83</v>
      </c>
      <c r="F21" s="10">
        <f t="shared" si="3"/>
        <v>69.83448030869911</v>
      </c>
      <c r="G21" s="10">
        <f t="shared" si="4"/>
        <v>-642849.71</v>
      </c>
      <c r="H21" s="10">
        <v>640133.53</v>
      </c>
      <c r="I21" s="10">
        <f t="shared" si="5"/>
        <v>848091.3</v>
      </c>
    </row>
    <row r="22" spans="1:9" ht="15">
      <c r="A22" s="9"/>
      <c r="B22" s="9" t="s">
        <v>34</v>
      </c>
      <c r="C22" s="9" t="s">
        <v>37</v>
      </c>
      <c r="D22" s="10">
        <v>1658112.19</v>
      </c>
      <c r="E22" s="10">
        <v>524674.25</v>
      </c>
      <c r="F22" s="10">
        <f t="shared" si="3"/>
        <v>31.642867905096338</v>
      </c>
      <c r="G22" s="10">
        <f t="shared" si="4"/>
        <v>-1133437.94</v>
      </c>
      <c r="H22" s="10">
        <v>343441.01</v>
      </c>
      <c r="I22" s="10">
        <f>E22-H22</f>
        <v>181233.24</v>
      </c>
    </row>
    <row r="23" spans="1:9" ht="15">
      <c r="A23" s="9"/>
      <c r="B23" s="9" t="s">
        <v>35</v>
      </c>
      <c r="C23" s="9" t="s">
        <v>38</v>
      </c>
      <c r="D23" s="10">
        <v>6980848.72</v>
      </c>
      <c r="E23" s="10">
        <v>5572126.63</v>
      </c>
      <c r="F23" s="10">
        <f t="shared" si="3"/>
        <v>79.82018882655288</v>
      </c>
      <c r="G23" s="10">
        <f t="shared" si="4"/>
        <v>-1408722.0899999999</v>
      </c>
      <c r="H23" s="10">
        <v>2929510.1</v>
      </c>
      <c r="I23" s="10">
        <f>E23-H23</f>
        <v>2642616.53</v>
      </c>
    </row>
    <row r="24" spans="1:9" s="4" customFormat="1" ht="15">
      <c r="A24" s="2" t="s">
        <v>99</v>
      </c>
      <c r="B24" s="2"/>
      <c r="C24" s="2" t="s">
        <v>100</v>
      </c>
      <c r="D24" s="6">
        <f>D25+D26</f>
        <v>70363.55</v>
      </c>
      <c r="E24" s="6">
        <f>E25+E26</f>
        <v>70363.55</v>
      </c>
      <c r="F24" s="6">
        <f t="shared" si="3"/>
        <v>100</v>
      </c>
      <c r="G24" s="6">
        <f aca="true" t="shared" si="6" ref="G24:G34">E24-D24</f>
        <v>0</v>
      </c>
      <c r="H24" s="6">
        <f>H25+H26</f>
        <v>39300</v>
      </c>
      <c r="I24" s="6">
        <f>E24-H24</f>
        <v>31063.550000000003</v>
      </c>
    </row>
    <row r="25" spans="1:9" ht="30.75">
      <c r="A25" s="9"/>
      <c r="B25" s="9" t="s">
        <v>102</v>
      </c>
      <c r="C25" s="9" t="s">
        <v>103</v>
      </c>
      <c r="D25" s="10">
        <v>0</v>
      </c>
      <c r="E25" s="10">
        <v>0</v>
      </c>
      <c r="F25" s="10" t="s">
        <v>80</v>
      </c>
      <c r="G25" s="10">
        <f t="shared" si="6"/>
        <v>0</v>
      </c>
      <c r="H25" s="10">
        <v>39300</v>
      </c>
      <c r="I25" s="10">
        <f>E25-H25</f>
        <v>-39300</v>
      </c>
    </row>
    <row r="26" spans="1:9" ht="15">
      <c r="A26" s="9"/>
      <c r="B26" s="9" t="s">
        <v>129</v>
      </c>
      <c r="C26" s="9" t="s">
        <v>130</v>
      </c>
      <c r="D26" s="10">
        <v>70363.55</v>
      </c>
      <c r="E26" s="10">
        <v>70363.55</v>
      </c>
      <c r="F26" s="10">
        <f>E26/D26*100</f>
        <v>100</v>
      </c>
      <c r="G26" s="10">
        <f t="shared" si="6"/>
        <v>0</v>
      </c>
      <c r="H26" s="10">
        <v>0</v>
      </c>
      <c r="I26" s="10">
        <f>E26-H26</f>
        <v>70363.55</v>
      </c>
    </row>
    <row r="27" spans="1:9" s="4" customFormat="1" ht="15">
      <c r="A27" s="2" t="s">
        <v>18</v>
      </c>
      <c r="B27" s="2"/>
      <c r="C27" s="2" t="s">
        <v>7</v>
      </c>
      <c r="D27" s="6">
        <f>D28</f>
        <v>11139639.99</v>
      </c>
      <c r="E27" s="6">
        <f>E28</f>
        <v>7780925</v>
      </c>
      <c r="F27" s="6">
        <f t="shared" si="3"/>
        <v>69.84898081971139</v>
      </c>
      <c r="G27" s="6">
        <f t="shared" si="6"/>
        <v>-3358714.99</v>
      </c>
      <c r="H27" s="6">
        <f>H28</f>
        <v>6595263.51</v>
      </c>
      <c r="I27" s="6">
        <f t="shared" si="5"/>
        <v>1185661.4900000002</v>
      </c>
    </row>
    <row r="28" spans="1:9" ht="15">
      <c r="A28" s="9"/>
      <c r="B28" s="9" t="s">
        <v>101</v>
      </c>
      <c r="C28" s="9" t="s">
        <v>39</v>
      </c>
      <c r="D28" s="10">
        <v>11139639.99</v>
      </c>
      <c r="E28" s="10">
        <v>7780925</v>
      </c>
      <c r="F28" s="10">
        <f aca="true" t="shared" si="7" ref="F28:F34">E28/D28*100</f>
        <v>69.84898081971139</v>
      </c>
      <c r="G28" s="10">
        <f t="shared" si="6"/>
        <v>-3358714.99</v>
      </c>
      <c r="H28" s="10">
        <v>6595263.51</v>
      </c>
      <c r="I28" s="10">
        <f>E28-H28</f>
        <v>1185661.4900000002</v>
      </c>
    </row>
    <row r="29" spans="1:9" s="4" customFormat="1" ht="15">
      <c r="A29" s="2" t="s">
        <v>19</v>
      </c>
      <c r="B29" s="2"/>
      <c r="C29" s="2" t="s">
        <v>8</v>
      </c>
      <c r="D29" s="6">
        <f>D30</f>
        <v>262092</v>
      </c>
      <c r="E29" s="6">
        <f>E30</f>
        <v>196569</v>
      </c>
      <c r="F29" s="6">
        <f t="shared" si="7"/>
        <v>75</v>
      </c>
      <c r="G29" s="6">
        <f t="shared" si="6"/>
        <v>-65523</v>
      </c>
      <c r="H29" s="6">
        <f>H30</f>
        <v>189009</v>
      </c>
      <c r="I29" s="6">
        <f>E29-H29</f>
        <v>7560</v>
      </c>
    </row>
    <row r="30" spans="1:9" ht="15">
      <c r="A30" s="9"/>
      <c r="B30" s="9" t="s">
        <v>41</v>
      </c>
      <c r="C30" s="9" t="s">
        <v>40</v>
      </c>
      <c r="D30" s="10">
        <v>262092</v>
      </c>
      <c r="E30" s="10">
        <v>196569</v>
      </c>
      <c r="F30" s="10">
        <f t="shared" si="7"/>
        <v>75</v>
      </c>
      <c r="G30" s="10">
        <f t="shared" si="6"/>
        <v>-65523</v>
      </c>
      <c r="H30" s="10">
        <v>189009</v>
      </c>
      <c r="I30" s="10">
        <f>E30-H30</f>
        <v>7560</v>
      </c>
    </row>
    <row r="31" spans="1:9" s="4" customFormat="1" ht="15">
      <c r="A31" s="2" t="s">
        <v>20</v>
      </c>
      <c r="B31" s="2"/>
      <c r="C31" s="2" t="s">
        <v>9</v>
      </c>
      <c r="D31" s="6">
        <f>D32</f>
        <v>0</v>
      </c>
      <c r="E31" s="6">
        <f>E32</f>
        <v>0</v>
      </c>
      <c r="F31" s="6" t="s">
        <v>80</v>
      </c>
      <c r="G31" s="6">
        <f t="shared" si="6"/>
        <v>0</v>
      </c>
      <c r="H31" s="6">
        <f>H32</f>
        <v>0</v>
      </c>
      <c r="I31" s="6">
        <f t="shared" si="5"/>
        <v>0</v>
      </c>
    </row>
    <row r="32" spans="1:9" ht="15">
      <c r="A32" s="9"/>
      <c r="B32" s="9" t="s">
        <v>43</v>
      </c>
      <c r="C32" s="9" t="s">
        <v>42</v>
      </c>
      <c r="D32" s="10">
        <v>0</v>
      </c>
      <c r="E32" s="10">
        <v>0</v>
      </c>
      <c r="F32" s="10" t="s">
        <v>80</v>
      </c>
      <c r="G32" s="10">
        <f t="shared" si="6"/>
        <v>0</v>
      </c>
      <c r="H32" s="10">
        <v>0</v>
      </c>
      <c r="I32" s="10">
        <f t="shared" si="5"/>
        <v>0</v>
      </c>
    </row>
    <row r="33" spans="1:9" s="4" customFormat="1" ht="30.75">
      <c r="A33" s="2" t="s">
        <v>21</v>
      </c>
      <c r="B33" s="2"/>
      <c r="C33" s="2" t="s">
        <v>10</v>
      </c>
      <c r="D33" s="6">
        <f>D34</f>
        <v>20000</v>
      </c>
      <c r="E33" s="6">
        <f>E34</f>
        <v>0</v>
      </c>
      <c r="F33" s="6">
        <f t="shared" si="7"/>
        <v>0</v>
      </c>
      <c r="G33" s="6">
        <f t="shared" si="6"/>
        <v>-20000</v>
      </c>
      <c r="H33" s="6">
        <f>H34</f>
        <v>0</v>
      </c>
      <c r="I33" s="6">
        <f t="shared" si="5"/>
        <v>0</v>
      </c>
    </row>
    <row r="34" spans="1:9" ht="30.75">
      <c r="A34" s="9"/>
      <c r="B34" s="9" t="s">
        <v>44</v>
      </c>
      <c r="C34" s="9" t="s">
        <v>45</v>
      </c>
      <c r="D34" s="10">
        <v>20000</v>
      </c>
      <c r="E34" s="10">
        <v>0</v>
      </c>
      <c r="F34" s="10">
        <f t="shared" si="7"/>
        <v>0</v>
      </c>
      <c r="G34" s="10">
        <f t="shared" si="6"/>
        <v>-20000</v>
      </c>
      <c r="H34" s="10">
        <v>0</v>
      </c>
      <c r="I34" s="10">
        <f t="shared" si="5"/>
        <v>0</v>
      </c>
    </row>
    <row r="35" ht="15">
      <c r="D35" s="11"/>
    </row>
    <row r="36" ht="15">
      <c r="E36" s="11"/>
    </row>
  </sheetData>
  <sheetProtection/>
  <mergeCells count="4">
    <mergeCell ref="A1:I1"/>
    <mergeCell ref="A2:I2"/>
    <mergeCell ref="A3:I3"/>
    <mergeCell ref="A4:I4"/>
  </mergeCells>
  <printOptions horizontalCentered="1"/>
  <pageMargins left="0.3937007874015748" right="0.3937007874015748" top="0.984251968503937" bottom="0.3937007874015748" header="0" footer="0"/>
  <pageSetup fitToHeight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2020-05-20T07:57:40Z</cp:lastPrinted>
  <dcterms:created xsi:type="dcterms:W3CDTF">1996-10-08T23:32:33Z</dcterms:created>
  <dcterms:modified xsi:type="dcterms:W3CDTF">2020-12-05T07:48:11Z</dcterms:modified>
  <cp:category/>
  <cp:version/>
  <cp:contentType/>
  <cp:contentStatus/>
</cp:coreProperties>
</file>