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48" windowWidth="9720" windowHeight="732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<sst xmlns="http://schemas.openxmlformats.org/spreadsheetml/2006/main" count="164" uniqueCount="141">
  <si>
    <t>Наименование раздела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</si>
  <si>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</si>
  <si>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</si>
  <si>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</si>
  <si>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</si>
  <si>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</si>
  <si>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</si>
  <si>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</si>
  <si>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</si>
  <si>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</si>
  <si>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</si>
  <si>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Код раздела</t>
  </si>
  <si>
    <t>Код подраздела</t>
  </si>
  <si>
    <t>0100</t>
  </si>
  <si>
    <t>0200</t>
  </si>
  <si>
    <t>0300</t>
  </si>
  <si>
    <t>0400</t>
  </si>
  <si>
    <t>0500</t>
  </si>
  <si>
    <t>0800</t>
  </si>
  <si>
    <t>1000</t>
  </si>
  <si>
    <t>1100</t>
  </si>
  <si>
    <t>1300</t>
  </si>
  <si>
    <t>0103</t>
  </si>
  <si>
    <t>0104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</si>
  <si>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</si>
  <si>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</si>
  <si>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</si>
  <si>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</si>
  <si>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</si>
  <si>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</si>
  <si>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</si>
  <si>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0409</t>
  </si>
  <si>
    <t>Дорожное хозяйство (дорожные фонды)</t>
  </si>
  <si>
    <t>0501</t>
  </si>
  <si>
    <t>0502</t>
  </si>
  <si>
    <t>0503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</si>
  <si>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</si>
  <si>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</si>
  <si>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</si>
  <si>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</si>
  <si>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</si>
  <si>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1001</t>
  </si>
  <si>
    <t>Физическая культура</t>
  </si>
  <si>
    <t>1101</t>
  </si>
  <si>
    <t>1301</t>
  </si>
  <si>
    <t>Обслуживание государственного внутреннего и муниципального долга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</si>
  <si>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</si>
  <si>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</si>
  <si>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</si>
  <si>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</si>
  <si>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1 01 02000 01 0000 110</t>
  </si>
  <si>
    <t>НАЛОГИ НА ПРИБЫЛЬ, ДОХОДЫ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</si>
  <si>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</si>
  <si>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</si>
  <si>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</si>
  <si>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</si>
  <si>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</si>
  <si>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1 06 01000 00 0000 110</t>
  </si>
  <si>
    <t>1 06 06000 00 0000 110</t>
  </si>
  <si>
    <t>Налог на имущество физических лиц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</si>
  <si>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</si>
  <si>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</si>
  <si>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</si>
  <si>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</si>
  <si>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</si>
  <si>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</si>
  <si>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</si>
  <si>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1 11 05075 10 0000 120</t>
  </si>
  <si>
    <t>Доходы от сдачи в аренду имущества, составляющего казну Борского сельского поселения (за исключением земельных участков)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</si>
  <si>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</si>
  <si>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</si>
  <si>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</si>
  <si>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</si>
  <si>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</si>
  <si>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</si>
  <si>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Субсидии бюджетам субъектов Российской Федерации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</si>
  <si>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</si>
  <si>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</si>
  <si>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</si>
  <si>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 полномочий субъектов Российской Федерации</t>
  </si>
  <si>
    <t>Иные межбюджетные трансферты</t>
  </si>
  <si>
    <t>-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</si>
  <si>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</si>
  <si>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</si>
  <si>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</si>
  <si>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Прочие межбюджетные трансферты, передаваемые бюджетам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</si>
  <si>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</si>
  <si>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</si>
  <si>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</si>
  <si>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БЮДЖЕТА ВСЕГО</t>
  </si>
  <si>
    <t>СПРАВКА</t>
  </si>
  <si>
    <t>РАСХОДЫ БЮДЖЕТА ВСЕГО</t>
  </si>
  <si>
    <t>0111</t>
  </si>
  <si>
    <t>Резервные фонды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</si>
  <si>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</si>
  <si>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</si>
  <si>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</si>
  <si>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</si>
  <si>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</si>
  <si>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</si>
  <si>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0700</t>
  </si>
  <si>
    <t>ОБРАЗОВАНИЕ</t>
  </si>
  <si>
    <t>0801</t>
  </si>
  <si>
    <t>0705</t>
  </si>
  <si>
    <t>Профессиональная подготовка, переподготовка и повышение квалификации</t>
  </si>
  <si>
    <t>2 02 04014 10 0000 150</t>
  </si>
  <si>
    <t>2 02 04000 00 0000 150</t>
  </si>
  <si>
    <t>2 02 35118 10 0000 150</t>
  </si>
  <si>
    <t>2 02 03024 10 0000 150</t>
  </si>
  <si>
    <t>2 02 03000 00 0000 150</t>
  </si>
  <si>
    <t>2 02 02999 10 000 150</t>
  </si>
  <si>
    <t>2 02 01000 00 0000 150</t>
  </si>
  <si>
    <t>2 02 01001 10 0000 150</t>
  </si>
  <si>
    <t>2 02 02000 00 0000 150</t>
  </si>
  <si>
    <t>2 02 04999 10 0000 150</t>
  </si>
  <si>
    <t>2 19 05000 10 0000 150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</si>
  <si>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</si>
  <si>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2 18 05000 10 0000 150</t>
  </si>
  <si>
    <t>2 18 00000 00 0000 000</t>
  </si>
  <si>
    <t>2 19 00000 00 0000 000</t>
  </si>
  <si>
    <t>0107</t>
  </si>
  <si>
    <t>Обеспечение проведения выборов и референдумов</t>
  </si>
  <si>
    <t>Годовой уточненный план на 
2020 год</t>
  </si>
  <si>
    <t xml:space="preserve">об исполнении бюджета по расходам </t>
  </si>
  <si>
    <t xml:space="preserve">Борского сельского поселения Бокситогорского муниципального района Ленинградской области </t>
  </si>
  <si>
    <t xml:space="preserve">об исполнении бюджета по доходам </t>
  </si>
  <si>
    <t>за 1 полугодие 2020 года</t>
  </si>
  <si>
    <t>Исполнено на 01.07.2020
 года</t>
  </si>
  <si>
    <t xml:space="preserve">Процент исполнения на 01.07.2020 года к годовому уточненному плану на 2020 год </t>
  </si>
  <si>
    <t>Отклонение исполнения на 01.07.2020 года от уточненного годового плана на 2020 год</t>
  </si>
  <si>
    <t>Исполнено на 01.07.2019 года</t>
  </si>
  <si>
    <t xml:space="preserve">Отклонение исполнения на 01.07.2020 года от исполнения на 01.07.2019 года </t>
  </si>
  <si>
    <t>Исполнено на 01.07.2020 года</t>
  </si>
  <si>
    <t xml:space="preserve">1 16 00000 00 0000 000 </t>
  </si>
  <si>
    <t>ШТРАФЫ, САНКЦИИ, ВОЗМЕЩЕНИЕ УЩЕРБА</t>
  </si>
  <si>
    <t xml:space="preserve">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</si>
  <si>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</si>
  <si>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>0412</t>
  </si>
  <si>
    <t>Другие вопросы в области национальной экономики</t>
  </si>
  <si>
    <t>0707</t>
  </si>
  <si>
    <t>Молодежная политика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</si>
</sst>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distributed" wrapText="1"/>
    </xf>
    <xf numFmtId="4" fontId="2" fillId="33" borderId="0" xfId="0" applyNumberFormat="1" applyFont="1" applyFill="1" applyAlignment="1">
      <alignment horizontal="center" vertical="distributed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1" fontId="3" fillId="33" borderId="0" xfId="0" applyNumberFormat="1" applyFont="1" applyFill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23.7109375" style="1" customWidth="1"/>
    <col min="2" max="2" width="41.00390625" style="15" customWidth="1"/>
    <col min="3" max="8" width="16.28125" style="1" customWidth="1"/>
    <col min="9" max="9" width="13.57421875" style="1" bestFit="1" customWidth="1"/>
    <col min="10" max="16384" width="9.140625" style="1" customWidth="1"/>
  </cols>
  <sheetData>
    <row r="1" spans="1:8" ht="19.5" customHeight="1">
      <c r="A1" s="16" t="s">
        <v>90</v>
      </c>
      <c r="B1" s="17"/>
      <c r="C1" s="17"/>
      <c r="D1" s="17"/>
      <c r="E1" s="17"/>
      <c r="F1" s="17"/>
      <c r="G1" s="17"/>
      <c r="H1" s="17"/>
    </row>
    <row r="2" spans="1:8" ht="19.5" customHeight="1">
      <c r="A2" s="16" t="s">
        <v>125</v>
      </c>
      <c r="B2" s="17"/>
      <c r="C2" s="17"/>
      <c r="D2" s="17"/>
      <c r="E2" s="17"/>
      <c r="F2" s="17"/>
      <c r="G2" s="17"/>
      <c r="H2" s="17"/>
    </row>
    <row r="3" spans="1:8" ht="19.5" customHeight="1">
      <c r="A3" s="18" t="s">
        <v>124</v>
      </c>
      <c r="B3" s="19"/>
      <c r="C3" s="19"/>
      <c r="D3" s="19"/>
      <c r="E3" s="19"/>
      <c r="F3" s="19"/>
      <c r="G3" s="19"/>
      <c r="H3" s="19"/>
    </row>
    <row r="4" spans="1:8" ht="19.5" customHeight="1">
      <c r="A4" s="20" t="s">
        <v>126</v>
      </c>
      <c r="B4" s="20"/>
      <c r="C4" s="20"/>
      <c r="D4" s="20"/>
      <c r="E4" s="20"/>
      <c r="F4" s="20"/>
      <c r="G4" s="20"/>
      <c r="H4" s="20"/>
    </row>
    <row r="5" spans="1:8" s="4" customFormat="1" ht="129" customHeight="1">
      <c r="A5" s="2" t="s">
        <v>46</v>
      </c>
      <c r="B5" s="2" t="s">
        <v>0</v>
      </c>
      <c r="C5" s="2" t="s">
        <v>122</v>
      </c>
      <c r="D5" s="2" t="s">
        <v>127</v>
      </c>
      <c r="E5" s="2" t="s">
        <v>128</v>
      </c>
      <c r="F5" s="3" t="s">
        <v>129</v>
      </c>
      <c r="G5" s="3" t="s">
        <v>130</v>
      </c>
      <c r="H5" s="3" t="s">
        <v>131</v>
      </c>
    </row>
    <row r="6" spans="1:8" s="4" customFormat="1" ht="15">
      <c r="A6" s="2" t="s">
        <v>47</v>
      </c>
      <c r="B6" s="2" t="s">
        <v>89</v>
      </c>
      <c r="C6" s="6">
        <f>C7+C25</f>
        <v>34051007.36</v>
      </c>
      <c r="D6" s="6">
        <f>D7+D25</f>
        <v>15191675.67</v>
      </c>
      <c r="E6" s="6">
        <f aca="true" t="shared" si="0" ref="E6:E11">D6/C6*100</f>
        <v>44.61446767018643</v>
      </c>
      <c r="F6" s="6">
        <f>D6-C6</f>
        <v>-18859331.689999998</v>
      </c>
      <c r="G6" s="6">
        <f>G7+G25</f>
        <v>11288344.110000001</v>
      </c>
      <c r="H6" s="6">
        <f aca="true" t="shared" si="1" ref="H6:H40">D6-G6</f>
        <v>3903331.5599999987</v>
      </c>
    </row>
    <row r="7" spans="1:8" s="4" customFormat="1" ht="30.75">
      <c r="A7" s="2" t="s">
        <v>47</v>
      </c>
      <c r="B7" s="2" t="s">
        <v>48</v>
      </c>
      <c r="C7" s="6">
        <f>C8+C10+C14+C17+C19</f>
        <v>6700485.6899999995</v>
      </c>
      <c r="D7" s="6">
        <f>D8+D10+D14+D17+D19</f>
        <v>2199430.34</v>
      </c>
      <c r="E7" s="6">
        <f t="shared" si="0"/>
        <v>32.824938993340346</v>
      </c>
      <c r="F7" s="6">
        <f>D7-C7</f>
        <v>-4501055.35</v>
      </c>
      <c r="G7" s="6">
        <f>G8+G10+G14+G17+G19+G12+G23</f>
        <v>2397846.0500000003</v>
      </c>
      <c r="H7" s="6">
        <f t="shared" si="1"/>
        <v>-198415.71000000043</v>
      </c>
    </row>
    <row r="8" spans="1:8" s="4" customFormat="1" ht="15">
      <c r="A8" s="2" t="s">
        <v>49</v>
      </c>
      <c r="B8" s="2" t="s">
        <v>51</v>
      </c>
      <c r="C8" s="6">
        <f>C9</f>
        <v>2886300</v>
      </c>
      <c r="D8" s="6">
        <f>D9</f>
        <v>826601.34</v>
      </c>
      <c r="E8" s="6">
        <f t="shared" si="0"/>
        <v>28.638788067768424</v>
      </c>
      <c r="F8" s="6">
        <f aca="true" t="shared" si="2" ref="F8:F40">D8-C8</f>
        <v>-2059698.6600000001</v>
      </c>
      <c r="G8" s="6">
        <f>G9</f>
        <v>949419.92</v>
      </c>
      <c r="H8" s="6">
        <f t="shared" si="1"/>
        <v>-122818.58000000007</v>
      </c>
    </row>
    <row r="9" spans="1:8" ht="15">
      <c r="A9" s="9" t="s">
        <v>50</v>
      </c>
      <c r="B9" s="9" t="s">
        <v>52</v>
      </c>
      <c r="C9" s="10">
        <v>2886300</v>
      </c>
      <c r="D9" s="10">
        <v>826601.34</v>
      </c>
      <c r="E9" s="10">
        <f t="shared" si="0"/>
        <v>28.638788067768424</v>
      </c>
      <c r="F9" s="10">
        <f t="shared" si="2"/>
        <v>-2059698.6600000001</v>
      </c>
      <c r="G9" s="10">
        <v>949419.92</v>
      </c>
      <c r="H9" s="10">
        <f t="shared" si="1"/>
        <v>-122818.58000000007</v>
      </c>
    </row>
    <row r="10" spans="1:8" s="4" customFormat="1" ht="62.25">
      <c r="A10" s="2" t="s">
        <v>53</v>
      </c>
      <c r="B10" s="2" t="s">
        <v>54</v>
      </c>
      <c r="C10" s="6">
        <f>C11</f>
        <v>1105200</v>
      </c>
      <c r="D10" s="6">
        <f>D11</f>
        <v>506789.23</v>
      </c>
      <c r="E10" s="6">
        <f t="shared" si="0"/>
        <v>45.85497918928701</v>
      </c>
      <c r="F10" s="6">
        <f t="shared" si="2"/>
        <v>-598410.77</v>
      </c>
      <c r="G10" s="6">
        <f>G11</f>
        <v>613394.16</v>
      </c>
      <c r="H10" s="6">
        <f t="shared" si="1"/>
        <v>-106604.93000000005</v>
      </c>
    </row>
    <row r="11" spans="1:8" ht="46.5">
      <c r="A11" s="9" t="s">
        <v>82</v>
      </c>
      <c r="B11" s="9" t="s">
        <v>83</v>
      </c>
      <c r="C11" s="10">
        <v>1105200</v>
      </c>
      <c r="D11" s="10">
        <v>506789.23</v>
      </c>
      <c r="E11" s="10">
        <f t="shared" si="0"/>
        <v>45.85497918928701</v>
      </c>
      <c r="F11" s="10">
        <f t="shared" si="2"/>
        <v>-598410.77</v>
      </c>
      <c r="G11" s="10">
        <v>613394.16</v>
      </c>
      <c r="H11" s="10">
        <f t="shared" si="1"/>
        <v>-106604.93000000005</v>
      </c>
    </row>
    <row r="12" spans="1:8" s="4" customFormat="1" ht="15">
      <c r="A12" s="2" t="s">
        <v>84</v>
      </c>
      <c r="B12" s="2" t="s">
        <v>56</v>
      </c>
      <c r="C12" s="6">
        <f>C13</f>
        <v>0</v>
      </c>
      <c r="D12" s="6">
        <f>D13</f>
        <v>0</v>
      </c>
      <c r="E12" s="6" t="s">
        <v>81</v>
      </c>
      <c r="F12" s="6">
        <f t="shared" si="2"/>
        <v>0</v>
      </c>
      <c r="G12" s="6">
        <f>G13</f>
        <v>300</v>
      </c>
      <c r="H12" s="6">
        <f t="shared" si="1"/>
        <v>-300</v>
      </c>
    </row>
    <row r="13" spans="1:8" ht="62.25">
      <c r="A13" s="9" t="s">
        <v>98</v>
      </c>
      <c r="B13" s="9" t="s">
        <v>99</v>
      </c>
      <c r="C13" s="10">
        <v>0</v>
      </c>
      <c r="D13" s="10">
        <v>0</v>
      </c>
      <c r="E13" s="10" t="s">
        <v>81</v>
      </c>
      <c r="F13" s="10">
        <f>D13-C13</f>
        <v>0</v>
      </c>
      <c r="G13" s="10">
        <v>300</v>
      </c>
      <c r="H13" s="10">
        <f t="shared" si="1"/>
        <v>-300</v>
      </c>
    </row>
    <row r="14" spans="1:8" s="4" customFormat="1" ht="15">
      <c r="A14" s="2" t="s">
        <v>55</v>
      </c>
      <c r="B14" s="2" t="s">
        <v>56</v>
      </c>
      <c r="C14" s="6">
        <f>C15+C16</f>
        <v>1656200</v>
      </c>
      <c r="D14" s="6">
        <f>D15+D16</f>
        <v>524681.67</v>
      </c>
      <c r="E14" s="6">
        <f aca="true" t="shared" si="3" ref="E14:E19">D14/C14*100</f>
        <v>31.67984965583867</v>
      </c>
      <c r="F14" s="6">
        <f t="shared" si="2"/>
        <v>-1131518.33</v>
      </c>
      <c r="G14" s="6">
        <f>G15+G16</f>
        <v>532558.02</v>
      </c>
      <c r="H14" s="6">
        <f t="shared" si="1"/>
        <v>-7876.349999999977</v>
      </c>
    </row>
    <row r="15" spans="1:8" ht="15">
      <c r="A15" s="9" t="s">
        <v>57</v>
      </c>
      <c r="B15" s="9" t="s">
        <v>59</v>
      </c>
      <c r="C15" s="10">
        <v>748700</v>
      </c>
      <c r="D15" s="10">
        <v>248327.1</v>
      </c>
      <c r="E15" s="10">
        <f t="shared" si="3"/>
        <v>33.167770802724725</v>
      </c>
      <c r="F15" s="10">
        <f t="shared" si="2"/>
        <v>-500372.9</v>
      </c>
      <c r="G15" s="10">
        <v>338616.86</v>
      </c>
      <c r="H15" s="10">
        <f t="shared" si="1"/>
        <v>-90289.75999999998</v>
      </c>
    </row>
    <row r="16" spans="1:8" ht="15">
      <c r="A16" s="9" t="s">
        <v>58</v>
      </c>
      <c r="B16" s="9" t="s">
        <v>60</v>
      </c>
      <c r="C16" s="10">
        <v>907500</v>
      </c>
      <c r="D16" s="10">
        <v>276354.57</v>
      </c>
      <c r="E16" s="10">
        <f t="shared" si="3"/>
        <v>30.452294214876037</v>
      </c>
      <c r="F16" s="10">
        <f t="shared" si="2"/>
        <v>-631145.4299999999</v>
      </c>
      <c r="G16" s="10">
        <v>193941.16</v>
      </c>
      <c r="H16" s="10">
        <f t="shared" si="1"/>
        <v>82413.41</v>
      </c>
    </row>
    <row r="17" spans="1:8" s="4" customFormat="1" ht="15">
      <c r="A17" s="2" t="s">
        <v>61</v>
      </c>
      <c r="B17" s="2" t="s">
        <v>62</v>
      </c>
      <c r="C17" s="6">
        <f>C18</f>
        <v>4000</v>
      </c>
      <c r="D17" s="6">
        <f>D18</f>
        <v>1000</v>
      </c>
      <c r="E17" s="6">
        <f t="shared" si="3"/>
        <v>25</v>
      </c>
      <c r="F17" s="6">
        <f t="shared" si="2"/>
        <v>-3000</v>
      </c>
      <c r="G17" s="6">
        <f>G18</f>
        <v>2100</v>
      </c>
      <c r="H17" s="6">
        <f t="shared" si="1"/>
        <v>-1100</v>
      </c>
    </row>
    <row r="18" spans="1:8" ht="95.25" customHeight="1">
      <c r="A18" s="9" t="s">
        <v>63</v>
      </c>
      <c r="B18" s="9" t="s">
        <v>64</v>
      </c>
      <c r="C18" s="10">
        <v>4000</v>
      </c>
      <c r="D18" s="10">
        <v>1000</v>
      </c>
      <c r="E18" s="10">
        <f t="shared" si="3"/>
        <v>25</v>
      </c>
      <c r="F18" s="10">
        <f t="shared" si="2"/>
        <v>-3000</v>
      </c>
      <c r="G18" s="10">
        <v>2100</v>
      </c>
      <c r="H18" s="10">
        <f t="shared" si="1"/>
        <v>-1100</v>
      </c>
    </row>
    <row r="19" spans="1:8" s="4" customFormat="1" ht="78">
      <c r="A19" s="2" t="s">
        <v>65</v>
      </c>
      <c r="B19" s="2" t="s">
        <v>66</v>
      </c>
      <c r="C19" s="6">
        <f>C20+C21+C22</f>
        <v>1048785.69</v>
      </c>
      <c r="D19" s="6">
        <f>D20+D21+D22</f>
        <v>340358.10000000003</v>
      </c>
      <c r="E19" s="6">
        <f t="shared" si="3"/>
        <v>32.45258809738337</v>
      </c>
      <c r="F19" s="6">
        <f t="shared" si="2"/>
        <v>-708427.5899999999</v>
      </c>
      <c r="G19" s="6">
        <f>G20+G21+G22</f>
        <v>298423.95</v>
      </c>
      <c r="H19" s="6">
        <f t="shared" si="1"/>
        <v>41934.15000000002</v>
      </c>
    </row>
    <row r="20" spans="1:8" ht="108.75">
      <c r="A20" s="9" t="s">
        <v>96</v>
      </c>
      <c r="B20" s="9" t="s">
        <v>97</v>
      </c>
      <c r="C20" s="10">
        <v>0</v>
      </c>
      <c r="D20" s="10">
        <v>3322.88</v>
      </c>
      <c r="E20" s="10" t="s">
        <v>81</v>
      </c>
      <c r="F20" s="10">
        <f t="shared" si="2"/>
        <v>3322.88</v>
      </c>
      <c r="G20" s="10">
        <v>0</v>
      </c>
      <c r="H20" s="10">
        <f t="shared" si="1"/>
        <v>3322.88</v>
      </c>
    </row>
    <row r="21" spans="1:8" ht="62.25">
      <c r="A21" s="9" t="s">
        <v>67</v>
      </c>
      <c r="B21" s="9" t="s">
        <v>68</v>
      </c>
      <c r="C21" s="10">
        <v>31376.49</v>
      </c>
      <c r="D21" s="10">
        <v>76430.99</v>
      </c>
      <c r="E21" s="10">
        <f aca="true" t="shared" si="4" ref="E21:E36">D21/C21*100</f>
        <v>243.59318075412511</v>
      </c>
      <c r="F21" s="10">
        <f t="shared" si="2"/>
        <v>45054.5</v>
      </c>
      <c r="G21" s="10">
        <v>298423.95</v>
      </c>
      <c r="H21" s="10">
        <f t="shared" si="1"/>
        <v>-221992.96000000002</v>
      </c>
    </row>
    <row r="22" spans="1:8" ht="111.75" customHeight="1">
      <c r="A22" s="9" t="s">
        <v>94</v>
      </c>
      <c r="B22" s="9" t="s">
        <v>95</v>
      </c>
      <c r="C22" s="10">
        <v>1017409.2</v>
      </c>
      <c r="D22" s="10">
        <v>260604.23</v>
      </c>
      <c r="E22" s="10">
        <f t="shared" si="4"/>
        <v>25.614495131359146</v>
      </c>
      <c r="F22" s="10">
        <f t="shared" si="2"/>
        <v>-756804.97</v>
      </c>
      <c r="G22" s="10">
        <v>0</v>
      </c>
      <c r="H22" s="10">
        <f t="shared" si="1"/>
        <v>260604.23</v>
      </c>
    </row>
    <row r="23" spans="1:8" s="4" customFormat="1" ht="30.75">
      <c r="A23" s="2" t="s">
        <v>133</v>
      </c>
      <c r="B23" s="24" t="s">
        <v>134</v>
      </c>
      <c r="C23" s="6">
        <f>C24</f>
        <v>0</v>
      </c>
      <c r="D23" s="6">
        <f>D24</f>
        <v>0</v>
      </c>
      <c r="E23" s="10" t="s">
        <v>81</v>
      </c>
      <c r="F23" s="6">
        <f>D23-C23</f>
        <v>0</v>
      </c>
      <c r="G23" s="6">
        <f>G24</f>
        <v>1650</v>
      </c>
      <c r="H23" s="6">
        <f t="shared" si="1"/>
        <v>-1650</v>
      </c>
    </row>
    <row r="24" spans="1:8" ht="62.25">
      <c r="A24" s="9" t="s">
        <v>135</v>
      </c>
      <c r="B24" s="14" t="s">
        <v>136</v>
      </c>
      <c r="C24" s="10">
        <v>0</v>
      </c>
      <c r="D24" s="10">
        <v>0</v>
      </c>
      <c r="E24" s="6" t="s">
        <v>81</v>
      </c>
      <c r="F24" s="10">
        <f t="shared" si="2"/>
        <v>0</v>
      </c>
      <c r="G24" s="10">
        <v>1650</v>
      </c>
      <c r="H24" s="10">
        <f t="shared" si="1"/>
        <v>-1650</v>
      </c>
    </row>
    <row r="25" spans="1:8" s="4" customFormat="1" ht="15">
      <c r="A25" s="2" t="s">
        <v>69</v>
      </c>
      <c r="B25" s="2" t="s">
        <v>70</v>
      </c>
      <c r="C25" s="6">
        <f>C26+C39+C37</f>
        <v>27350521.67</v>
      </c>
      <c r="D25" s="6">
        <f>D26+D39+D37</f>
        <v>12992245.33</v>
      </c>
      <c r="E25" s="6">
        <f t="shared" si="4"/>
        <v>47.50273317181668</v>
      </c>
      <c r="F25" s="6">
        <f t="shared" si="2"/>
        <v>-14358276.340000002</v>
      </c>
      <c r="G25" s="6">
        <f>G26</f>
        <v>8890498.06</v>
      </c>
      <c r="H25" s="6">
        <f t="shared" si="1"/>
        <v>4101747.2699999996</v>
      </c>
    </row>
    <row r="26" spans="1:8" s="4" customFormat="1" ht="62.25">
      <c r="A26" s="2" t="s">
        <v>71</v>
      </c>
      <c r="B26" s="2" t="s">
        <v>72</v>
      </c>
      <c r="C26" s="6">
        <f>C27+C29+C31+C34</f>
        <v>27350521.67</v>
      </c>
      <c r="D26" s="6">
        <f>D27+D29+D31+D34</f>
        <v>13394487.18</v>
      </c>
      <c r="E26" s="6">
        <f t="shared" si="4"/>
        <v>48.97342486411155</v>
      </c>
      <c r="F26" s="6">
        <f t="shared" si="2"/>
        <v>-13956034.490000002</v>
      </c>
      <c r="G26" s="6">
        <f>G27+G29+G31+G34+G39+G37</f>
        <v>8890498.06</v>
      </c>
      <c r="H26" s="6">
        <f t="shared" si="1"/>
        <v>4503989.119999999</v>
      </c>
    </row>
    <row r="27" spans="1:8" s="4" customFormat="1" ht="46.5">
      <c r="A27" s="2" t="s">
        <v>111</v>
      </c>
      <c r="B27" s="2" t="s">
        <v>73</v>
      </c>
      <c r="C27" s="6">
        <f>C28</f>
        <v>18634440</v>
      </c>
      <c r="D27" s="6">
        <f>D28</f>
        <v>9783820</v>
      </c>
      <c r="E27" s="6">
        <f t="shared" si="4"/>
        <v>52.503965775199035</v>
      </c>
      <c r="F27" s="6">
        <f t="shared" si="2"/>
        <v>-8850620</v>
      </c>
      <c r="G27" s="6">
        <f>G28</f>
        <v>8432524.8</v>
      </c>
      <c r="H27" s="6">
        <f t="shared" si="1"/>
        <v>1351295.1999999993</v>
      </c>
    </row>
    <row r="28" spans="1:8" ht="46.5">
      <c r="A28" s="9" t="s">
        <v>112</v>
      </c>
      <c r="B28" s="9" t="s">
        <v>74</v>
      </c>
      <c r="C28" s="10">
        <v>18634440</v>
      </c>
      <c r="D28" s="10">
        <v>9783820</v>
      </c>
      <c r="E28" s="10">
        <f t="shared" si="4"/>
        <v>52.503965775199035</v>
      </c>
      <c r="F28" s="10">
        <f t="shared" si="2"/>
        <v>-8850620</v>
      </c>
      <c r="G28" s="10">
        <v>8432524.8</v>
      </c>
      <c r="H28" s="10">
        <f t="shared" si="1"/>
        <v>1351295.1999999993</v>
      </c>
    </row>
    <row r="29" spans="1:8" s="4" customFormat="1" ht="46.5">
      <c r="A29" s="2" t="s">
        <v>113</v>
      </c>
      <c r="B29" s="2" t="s">
        <v>75</v>
      </c>
      <c r="C29" s="6">
        <f>C30</f>
        <v>5082646.67</v>
      </c>
      <c r="D29" s="6">
        <f>D30</f>
        <v>1757901.79</v>
      </c>
      <c r="E29" s="6">
        <f t="shared" si="4"/>
        <v>34.58634652642498</v>
      </c>
      <c r="F29" s="6">
        <f>D29-C29</f>
        <v>-3324744.88</v>
      </c>
      <c r="G29" s="6">
        <f>G30</f>
        <v>711500</v>
      </c>
      <c r="H29" s="6">
        <f t="shared" si="1"/>
        <v>1046401.79</v>
      </c>
    </row>
    <row r="30" spans="1:8" ht="15">
      <c r="A30" s="9" t="s">
        <v>110</v>
      </c>
      <c r="B30" s="9" t="s">
        <v>76</v>
      </c>
      <c r="C30" s="10">
        <v>5082646.67</v>
      </c>
      <c r="D30" s="10">
        <v>1757901.79</v>
      </c>
      <c r="E30" s="10">
        <f t="shared" si="4"/>
        <v>34.58634652642498</v>
      </c>
      <c r="F30" s="10">
        <f t="shared" si="2"/>
        <v>-3324744.88</v>
      </c>
      <c r="G30" s="10">
        <v>711500</v>
      </c>
      <c r="H30" s="10">
        <f t="shared" si="1"/>
        <v>1046401.79</v>
      </c>
    </row>
    <row r="31" spans="1:8" s="4" customFormat="1" ht="46.5">
      <c r="A31" s="2" t="s">
        <v>109</v>
      </c>
      <c r="B31" s="2" t="s">
        <v>77</v>
      </c>
      <c r="C31" s="6">
        <f>C33+C32</f>
        <v>270720</v>
      </c>
      <c r="D31" s="6">
        <f>D33+D32</f>
        <v>137120</v>
      </c>
      <c r="E31" s="6">
        <f t="shared" si="4"/>
        <v>50.65011820330969</v>
      </c>
      <c r="F31" s="6">
        <f t="shared" si="2"/>
        <v>-133600</v>
      </c>
      <c r="G31" s="6">
        <f>G33+G32</f>
        <v>142670</v>
      </c>
      <c r="H31" s="6">
        <f>D31-G31</f>
        <v>-5550</v>
      </c>
    </row>
    <row r="32" spans="1:8" ht="62.25">
      <c r="A32" s="9" t="s">
        <v>108</v>
      </c>
      <c r="B32" s="9" t="s">
        <v>79</v>
      </c>
      <c r="C32" s="10">
        <v>3520</v>
      </c>
      <c r="D32" s="10">
        <v>3520</v>
      </c>
      <c r="E32" s="10">
        <f t="shared" si="4"/>
        <v>100</v>
      </c>
      <c r="F32" s="10">
        <f t="shared" si="2"/>
        <v>0</v>
      </c>
      <c r="G32" s="10">
        <v>3520</v>
      </c>
      <c r="H32" s="10">
        <f t="shared" si="1"/>
        <v>0</v>
      </c>
    </row>
    <row r="33" spans="1:8" ht="66" customHeight="1">
      <c r="A33" s="9" t="s">
        <v>107</v>
      </c>
      <c r="B33" s="9" t="s">
        <v>78</v>
      </c>
      <c r="C33" s="10">
        <v>267200</v>
      </c>
      <c r="D33" s="10">
        <v>133600</v>
      </c>
      <c r="E33" s="10">
        <f t="shared" si="4"/>
        <v>50</v>
      </c>
      <c r="F33" s="10">
        <f t="shared" si="2"/>
        <v>-133600</v>
      </c>
      <c r="G33" s="10">
        <v>139150</v>
      </c>
      <c r="H33" s="10">
        <f t="shared" si="1"/>
        <v>-5550</v>
      </c>
    </row>
    <row r="34" spans="1:8" s="4" customFormat="1" ht="15">
      <c r="A34" s="2" t="s">
        <v>106</v>
      </c>
      <c r="B34" s="2" t="s">
        <v>80</v>
      </c>
      <c r="C34" s="6">
        <f>C35+C36</f>
        <v>3362715</v>
      </c>
      <c r="D34" s="6">
        <f>D35+D36</f>
        <v>1715645.39</v>
      </c>
      <c r="E34" s="6">
        <f t="shared" si="4"/>
        <v>51.01964900385552</v>
      </c>
      <c r="F34" s="6">
        <f>D34-C34</f>
        <v>-1647069.61</v>
      </c>
      <c r="G34" s="6">
        <f>G35+G36</f>
        <v>1054123.44</v>
      </c>
      <c r="H34" s="6">
        <f>D34-G34</f>
        <v>661521.95</v>
      </c>
    </row>
    <row r="35" spans="1:8" ht="108.75">
      <c r="A35" s="9" t="s">
        <v>105</v>
      </c>
      <c r="B35" s="14" t="s">
        <v>86</v>
      </c>
      <c r="C35" s="10">
        <v>255615</v>
      </c>
      <c r="D35" s="10">
        <v>64845.39</v>
      </c>
      <c r="E35" s="10">
        <f t="shared" si="4"/>
        <v>25.36838213719852</v>
      </c>
      <c r="F35" s="10">
        <f t="shared" si="2"/>
        <v>-190769.61</v>
      </c>
      <c r="G35" s="10">
        <v>272173.44</v>
      </c>
      <c r="H35" s="10">
        <f t="shared" si="1"/>
        <v>-207328.05</v>
      </c>
    </row>
    <row r="36" spans="1:8" ht="30.75">
      <c r="A36" s="9" t="s">
        <v>114</v>
      </c>
      <c r="B36" s="14" t="s">
        <v>85</v>
      </c>
      <c r="C36" s="10">
        <v>3107100</v>
      </c>
      <c r="D36" s="10">
        <v>1650800</v>
      </c>
      <c r="E36" s="10">
        <f t="shared" si="4"/>
        <v>53.12992822889511</v>
      </c>
      <c r="F36" s="10">
        <f t="shared" si="2"/>
        <v>-1456300</v>
      </c>
      <c r="G36" s="10">
        <v>781950</v>
      </c>
      <c r="H36" s="10">
        <f t="shared" si="1"/>
        <v>868850</v>
      </c>
    </row>
    <row r="37" spans="1:8" s="4" customFormat="1" ht="129" customHeight="1">
      <c r="A37" s="2" t="s">
        <v>118</v>
      </c>
      <c r="B37" s="2" t="s">
        <v>116</v>
      </c>
      <c r="C37" s="6">
        <f>C38</f>
        <v>0</v>
      </c>
      <c r="D37" s="6">
        <f>D38</f>
        <v>0</v>
      </c>
      <c r="E37" s="10" t="s">
        <v>81</v>
      </c>
      <c r="F37" s="6">
        <f t="shared" si="2"/>
        <v>0</v>
      </c>
      <c r="G37" s="6">
        <f>G38</f>
        <v>27772.22</v>
      </c>
      <c r="H37" s="6">
        <f>D37-G37</f>
        <v>-27772.22</v>
      </c>
    </row>
    <row r="38" spans="1:8" ht="62.25">
      <c r="A38" s="9" t="s">
        <v>117</v>
      </c>
      <c r="B38" s="9" t="s">
        <v>88</v>
      </c>
      <c r="C38" s="10">
        <v>0</v>
      </c>
      <c r="D38" s="10">
        <v>0</v>
      </c>
      <c r="E38" s="6" t="s">
        <v>81</v>
      </c>
      <c r="F38" s="10">
        <f t="shared" si="2"/>
        <v>0</v>
      </c>
      <c r="G38" s="10">
        <v>27772.22</v>
      </c>
      <c r="H38" s="10">
        <f>D38-G38</f>
        <v>-27772.22</v>
      </c>
    </row>
    <row r="39" spans="1:8" s="4" customFormat="1" ht="80.25" customHeight="1">
      <c r="A39" s="2" t="s">
        <v>119</v>
      </c>
      <c r="B39" s="2" t="s">
        <v>87</v>
      </c>
      <c r="C39" s="6">
        <f>C40</f>
        <v>0</v>
      </c>
      <c r="D39" s="6">
        <f>D40</f>
        <v>-402241.85</v>
      </c>
      <c r="E39" s="10" t="s">
        <v>81</v>
      </c>
      <c r="F39" s="6">
        <f t="shared" si="2"/>
        <v>-402241.85</v>
      </c>
      <c r="G39" s="6">
        <f>G40</f>
        <v>-1478092.4</v>
      </c>
      <c r="H39" s="6">
        <f t="shared" si="1"/>
        <v>1075850.5499999998</v>
      </c>
    </row>
    <row r="40" spans="1:8" ht="62.25">
      <c r="A40" s="9" t="s">
        <v>115</v>
      </c>
      <c r="B40" s="9" t="s">
        <v>88</v>
      </c>
      <c r="C40" s="10">
        <v>0</v>
      </c>
      <c r="D40" s="10">
        <v>-402241.85</v>
      </c>
      <c r="E40" s="6" t="s">
        <v>81</v>
      </c>
      <c r="F40" s="10">
        <f t="shared" si="2"/>
        <v>-402241.85</v>
      </c>
      <c r="G40" s="10">
        <v>-1478092.4</v>
      </c>
      <c r="H40" s="10">
        <f t="shared" si="1"/>
        <v>1075850.5499999998</v>
      </c>
    </row>
    <row r="41" ht="15">
      <c r="C41" s="11"/>
    </row>
  </sheetData>
  <sheetProtection/>
  <mergeCells count="4">
    <mergeCell ref="A1:H1"/>
    <mergeCell ref="A2:H2"/>
    <mergeCell ref="A3:H3"/>
    <mergeCell ref="A4:H4"/>
  </mergeCells>
  <printOptions horizontalCentered="1"/>
  <pageMargins left="0.3937007874015748" right="0.3937007874015748" top="0.984251968503937" bottom="0.3937007874015748" header="0" footer="0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2" width="8.7109375" style="1" customWidth="1"/>
    <col min="3" max="3" width="48.28125" style="1" customWidth="1"/>
    <col min="4" max="9" width="16.28125" style="1" customWidth="1"/>
    <col min="10" max="10" width="13.8515625" style="1" bestFit="1" customWidth="1"/>
    <col min="11" max="16384" width="9.140625" style="1" customWidth="1"/>
  </cols>
  <sheetData>
    <row r="1" spans="1:9" ht="19.5" customHeight="1">
      <c r="A1" s="21" t="s">
        <v>90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21" t="s">
        <v>123</v>
      </c>
      <c r="B2" s="17"/>
      <c r="C2" s="17"/>
      <c r="D2" s="17"/>
      <c r="E2" s="17"/>
      <c r="F2" s="17"/>
      <c r="G2" s="17"/>
      <c r="H2" s="17"/>
      <c r="I2" s="17"/>
    </row>
    <row r="3" spans="1:9" ht="19.5" customHeight="1">
      <c r="A3" s="22" t="s">
        <v>124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3" t="s">
        <v>126</v>
      </c>
      <c r="B4" s="23"/>
      <c r="C4" s="23"/>
      <c r="D4" s="23"/>
      <c r="E4" s="23"/>
      <c r="F4" s="23"/>
      <c r="G4" s="23"/>
      <c r="H4" s="23"/>
      <c r="I4" s="23"/>
    </row>
    <row r="5" spans="1:9" s="4" customFormat="1" ht="124.5">
      <c r="A5" s="2" t="s">
        <v>11</v>
      </c>
      <c r="B5" s="2" t="s">
        <v>12</v>
      </c>
      <c r="C5" s="2" t="s">
        <v>0</v>
      </c>
      <c r="D5" s="2" t="s">
        <v>122</v>
      </c>
      <c r="E5" s="2" t="s">
        <v>132</v>
      </c>
      <c r="F5" s="2" t="s">
        <v>128</v>
      </c>
      <c r="G5" s="3" t="s">
        <v>129</v>
      </c>
      <c r="H5" s="3" t="s">
        <v>130</v>
      </c>
      <c r="I5" s="3" t="s">
        <v>131</v>
      </c>
    </row>
    <row r="6" spans="1:9" s="8" customFormat="1" ht="15" customHeight="1">
      <c r="A6" s="5"/>
      <c r="B6" s="5"/>
      <c r="C6" s="6" t="s">
        <v>91</v>
      </c>
      <c r="D6" s="6">
        <f>D7+D13+D15+D17+D20+D27+D29+D31+D33+D24</f>
        <v>34348988.89</v>
      </c>
      <c r="E6" s="6">
        <f>E7+E13+E15+E17+E20+E24+E27+E29+E31</f>
        <v>15056893.350000001</v>
      </c>
      <c r="F6" s="6">
        <f aca="true" t="shared" si="0" ref="F6:F14">E6/D6*100</f>
        <v>43.83504096210385</v>
      </c>
      <c r="G6" s="7">
        <f aca="true" t="shared" si="1" ref="G6:G13">E6-D6</f>
        <v>-19292095.54</v>
      </c>
      <c r="H6" s="6">
        <f>H7+H13+H15+H17+H20+H24+H27+H29+H31+H33</f>
        <v>11411963.33</v>
      </c>
      <c r="I6" s="6">
        <f>E6-H6</f>
        <v>3644930.0200000014</v>
      </c>
    </row>
    <row r="7" spans="1:10" s="4" customFormat="1" ht="15">
      <c r="A7" s="2" t="s">
        <v>13</v>
      </c>
      <c r="B7" s="2"/>
      <c r="C7" s="2" t="s">
        <v>1</v>
      </c>
      <c r="D7" s="6">
        <f>D8+D9+D10+D11+D12</f>
        <v>10457882.9</v>
      </c>
      <c r="E7" s="6">
        <f>E8+E9+E10+E11+E12</f>
        <v>3885585.5100000002</v>
      </c>
      <c r="F7" s="6">
        <f t="shared" si="0"/>
        <v>37.15460908440656</v>
      </c>
      <c r="G7" s="6">
        <f t="shared" si="1"/>
        <v>-6572297.390000001</v>
      </c>
      <c r="H7" s="6">
        <f>H8+H9+H11+H12</f>
        <v>3692509.3400000003</v>
      </c>
      <c r="I7" s="6">
        <f>I8+I9+I11+I12</f>
        <v>193076.17000000027</v>
      </c>
      <c r="J7" s="8"/>
    </row>
    <row r="8" spans="1:10" ht="62.25">
      <c r="A8" s="9"/>
      <c r="B8" s="9" t="s">
        <v>22</v>
      </c>
      <c r="C8" s="9" t="s">
        <v>25</v>
      </c>
      <c r="D8" s="10">
        <v>204337</v>
      </c>
      <c r="E8" s="10">
        <v>66845.1</v>
      </c>
      <c r="F8" s="10">
        <f t="shared" si="0"/>
        <v>32.71316501661472</v>
      </c>
      <c r="G8" s="10">
        <f t="shared" si="1"/>
        <v>-137491.9</v>
      </c>
      <c r="H8" s="10">
        <v>86860.2</v>
      </c>
      <c r="I8" s="10">
        <f aca="true" t="shared" si="2" ref="I8:I18">E8-H8</f>
        <v>-20015.09999999999</v>
      </c>
      <c r="J8" s="11"/>
    </row>
    <row r="9" spans="1:9" ht="62.25">
      <c r="A9" s="9"/>
      <c r="B9" s="9" t="s">
        <v>23</v>
      </c>
      <c r="C9" s="9" t="s">
        <v>26</v>
      </c>
      <c r="D9" s="10">
        <v>9693545.9</v>
      </c>
      <c r="E9" s="10">
        <v>3624595.97</v>
      </c>
      <c r="F9" s="10">
        <f t="shared" si="0"/>
        <v>37.39184821933943</v>
      </c>
      <c r="G9" s="10">
        <f t="shared" si="1"/>
        <v>-6068949.93</v>
      </c>
      <c r="H9" s="10">
        <v>3516349.94</v>
      </c>
      <c r="I9" s="10">
        <f t="shared" si="2"/>
        <v>108246.03000000026</v>
      </c>
    </row>
    <row r="10" spans="1:10" ht="30.75">
      <c r="A10" s="9"/>
      <c r="B10" s="9" t="s">
        <v>120</v>
      </c>
      <c r="C10" s="9" t="s">
        <v>121</v>
      </c>
      <c r="D10" s="10">
        <v>0</v>
      </c>
      <c r="E10" s="10">
        <v>0</v>
      </c>
      <c r="F10" s="10" t="s">
        <v>81</v>
      </c>
      <c r="G10" s="10">
        <f>E10-D10</f>
        <v>0</v>
      </c>
      <c r="H10" s="10">
        <v>0</v>
      </c>
      <c r="I10" s="10">
        <f>E10-H10</f>
        <v>0</v>
      </c>
      <c r="J10" s="11"/>
    </row>
    <row r="11" spans="1:10" ht="15">
      <c r="A11" s="9"/>
      <c r="B11" s="9" t="s">
        <v>92</v>
      </c>
      <c r="C11" s="9" t="s">
        <v>93</v>
      </c>
      <c r="D11" s="10">
        <v>31970</v>
      </c>
      <c r="E11" s="10">
        <v>0</v>
      </c>
      <c r="F11" s="10">
        <f t="shared" si="0"/>
        <v>0</v>
      </c>
      <c r="G11" s="10">
        <f t="shared" si="1"/>
        <v>-31970</v>
      </c>
      <c r="H11" s="10">
        <v>0</v>
      </c>
      <c r="I11" s="10">
        <f>E11-H11</f>
        <v>0</v>
      </c>
      <c r="J11" s="11"/>
    </row>
    <row r="12" spans="1:9" ht="15">
      <c r="A12" s="9"/>
      <c r="B12" s="9" t="s">
        <v>24</v>
      </c>
      <c r="C12" s="9" t="s">
        <v>2</v>
      </c>
      <c r="D12" s="10">
        <v>528030</v>
      </c>
      <c r="E12" s="10">
        <v>194144.44</v>
      </c>
      <c r="F12" s="10">
        <f t="shared" si="0"/>
        <v>36.76769122966498</v>
      </c>
      <c r="G12" s="10">
        <f t="shared" si="1"/>
        <v>-333885.56</v>
      </c>
      <c r="H12" s="10">
        <v>89299.2</v>
      </c>
      <c r="I12" s="10">
        <f t="shared" si="2"/>
        <v>104845.24</v>
      </c>
    </row>
    <row r="13" spans="1:9" s="4" customFormat="1" ht="15">
      <c r="A13" s="2" t="s">
        <v>14</v>
      </c>
      <c r="B13" s="2"/>
      <c r="C13" s="2" t="s">
        <v>3</v>
      </c>
      <c r="D13" s="6">
        <f>D14</f>
        <v>267200</v>
      </c>
      <c r="E13" s="6">
        <f>E14</f>
        <v>104088.62</v>
      </c>
      <c r="F13" s="6">
        <f t="shared" si="0"/>
        <v>38.95532185628742</v>
      </c>
      <c r="G13" s="6">
        <f t="shared" si="1"/>
        <v>-163111.38</v>
      </c>
      <c r="H13" s="6">
        <f>H14</f>
        <v>105905.31</v>
      </c>
      <c r="I13" s="6">
        <f t="shared" si="2"/>
        <v>-1816.6900000000023</v>
      </c>
    </row>
    <row r="14" spans="1:9" ht="15">
      <c r="A14" s="9"/>
      <c r="B14" s="9" t="s">
        <v>28</v>
      </c>
      <c r="C14" s="9" t="s">
        <v>27</v>
      </c>
      <c r="D14" s="10">
        <v>267200</v>
      </c>
      <c r="E14" s="10">
        <v>104088.62</v>
      </c>
      <c r="F14" s="10">
        <f t="shared" si="0"/>
        <v>38.95532185628742</v>
      </c>
      <c r="G14" s="10">
        <f>E14-D14</f>
        <v>-163111.38</v>
      </c>
      <c r="H14" s="10">
        <v>105905.31</v>
      </c>
      <c r="I14" s="10">
        <f t="shared" si="2"/>
        <v>-1816.6900000000023</v>
      </c>
    </row>
    <row r="15" spans="1:9" s="13" customFormat="1" ht="46.5">
      <c r="A15" s="2" t="s">
        <v>15</v>
      </c>
      <c r="B15" s="2"/>
      <c r="C15" s="2" t="s">
        <v>4</v>
      </c>
      <c r="D15" s="12">
        <f>D16</f>
        <v>642100</v>
      </c>
      <c r="E15" s="12">
        <f>E16</f>
        <v>416778</v>
      </c>
      <c r="F15" s="12">
        <f aca="true" t="shared" si="3" ref="F15:F27">E15/D15*100</f>
        <v>64.90858121787883</v>
      </c>
      <c r="G15" s="12">
        <f>E15-D15</f>
        <v>-225322</v>
      </c>
      <c r="H15" s="12">
        <f>H16</f>
        <v>60018</v>
      </c>
      <c r="I15" s="12">
        <f t="shared" si="2"/>
        <v>356760</v>
      </c>
    </row>
    <row r="16" spans="1:9" ht="46.5">
      <c r="A16" s="9"/>
      <c r="B16" s="9" t="s">
        <v>30</v>
      </c>
      <c r="C16" s="9" t="s">
        <v>29</v>
      </c>
      <c r="D16" s="10">
        <v>642100</v>
      </c>
      <c r="E16" s="10">
        <v>416778</v>
      </c>
      <c r="F16" s="10">
        <f t="shared" si="3"/>
        <v>64.90858121787883</v>
      </c>
      <c r="G16" s="10">
        <f>E16-D16</f>
        <v>-225322</v>
      </c>
      <c r="H16" s="10">
        <v>60018</v>
      </c>
      <c r="I16" s="10">
        <f t="shared" si="2"/>
        <v>356760</v>
      </c>
    </row>
    <row r="17" spans="1:9" s="4" customFormat="1" ht="15">
      <c r="A17" s="2" t="s">
        <v>16</v>
      </c>
      <c r="B17" s="2"/>
      <c r="C17" s="2" t="s">
        <v>5</v>
      </c>
      <c r="D17" s="6">
        <f>D18+D19</f>
        <v>1505615</v>
      </c>
      <c r="E17" s="6">
        <f>E18+E19</f>
        <v>900217.62</v>
      </c>
      <c r="F17" s="6">
        <f t="shared" si="3"/>
        <v>59.790691511442176</v>
      </c>
      <c r="G17" s="6">
        <f aca="true" t="shared" si="4" ref="G17:G23">E17-D17</f>
        <v>-605397.38</v>
      </c>
      <c r="H17" s="6">
        <f>H18+H19</f>
        <v>769970.37</v>
      </c>
      <c r="I17" s="6">
        <f t="shared" si="2"/>
        <v>130247.25</v>
      </c>
    </row>
    <row r="18" spans="1:9" ht="15">
      <c r="A18" s="9"/>
      <c r="B18" s="9" t="s">
        <v>31</v>
      </c>
      <c r="C18" s="9" t="s">
        <v>32</v>
      </c>
      <c r="D18" s="10">
        <v>1405615</v>
      </c>
      <c r="E18" s="10">
        <v>900217.62</v>
      </c>
      <c r="F18" s="10">
        <f t="shared" si="3"/>
        <v>64.04439480227516</v>
      </c>
      <c r="G18" s="10">
        <f t="shared" si="4"/>
        <v>-505397.38</v>
      </c>
      <c r="H18" s="10">
        <v>769970.37</v>
      </c>
      <c r="I18" s="10">
        <f t="shared" si="2"/>
        <v>130247.25</v>
      </c>
    </row>
    <row r="19" spans="1:9" ht="30.75">
      <c r="A19" s="9"/>
      <c r="B19" s="9" t="s">
        <v>137</v>
      </c>
      <c r="C19" s="9" t="s">
        <v>138</v>
      </c>
      <c r="D19" s="10">
        <v>100000</v>
      </c>
      <c r="E19" s="10">
        <v>0</v>
      </c>
      <c r="F19" s="10">
        <f>E19/D19*100</f>
        <v>0</v>
      </c>
      <c r="G19" s="10">
        <f>E19-D19</f>
        <v>-100000</v>
      </c>
      <c r="H19" s="10">
        <v>0</v>
      </c>
      <c r="I19" s="10">
        <f>E19-H19</f>
        <v>0</v>
      </c>
    </row>
    <row r="20" spans="1:10" s="4" customFormat="1" ht="30.75">
      <c r="A20" s="2" t="s">
        <v>17</v>
      </c>
      <c r="B20" s="2"/>
      <c r="C20" s="2" t="s">
        <v>6</v>
      </c>
      <c r="D20" s="6">
        <f>D21+D22+D23</f>
        <v>10117692.61</v>
      </c>
      <c r="E20" s="6">
        <f>E21+E22+E23</f>
        <v>4241005.1</v>
      </c>
      <c r="F20" s="6">
        <f t="shared" si="3"/>
        <v>41.91672215667362</v>
      </c>
      <c r="G20" s="6">
        <f t="shared" si="4"/>
        <v>-5876687.51</v>
      </c>
      <c r="H20" s="6">
        <f>H21+H22+H23</f>
        <v>1635670.67</v>
      </c>
      <c r="I20" s="6">
        <f aca="true" t="shared" si="5" ref="I20:I34">E20-H20</f>
        <v>2605334.4299999997</v>
      </c>
      <c r="J20" s="8"/>
    </row>
    <row r="21" spans="1:9" ht="15">
      <c r="A21" s="9"/>
      <c r="B21" s="9" t="s">
        <v>33</v>
      </c>
      <c r="C21" s="9" t="s">
        <v>36</v>
      </c>
      <c r="D21" s="10">
        <v>1950274.54</v>
      </c>
      <c r="E21" s="10">
        <v>996565.83</v>
      </c>
      <c r="F21" s="10">
        <f t="shared" si="3"/>
        <v>51.09874582067815</v>
      </c>
      <c r="G21" s="10">
        <f t="shared" si="4"/>
        <v>-953708.7100000001</v>
      </c>
      <c r="H21" s="10">
        <v>497127</v>
      </c>
      <c r="I21" s="10">
        <f t="shared" si="5"/>
        <v>499438.82999999996</v>
      </c>
    </row>
    <row r="22" spans="1:9" ht="15">
      <c r="A22" s="9"/>
      <c r="B22" s="9" t="s">
        <v>34</v>
      </c>
      <c r="C22" s="9" t="s">
        <v>37</v>
      </c>
      <c r="D22" s="10">
        <v>1658112.19</v>
      </c>
      <c r="E22" s="10">
        <v>193728.66</v>
      </c>
      <c r="F22" s="10">
        <f t="shared" si="3"/>
        <v>11.68368830338314</v>
      </c>
      <c r="G22" s="10">
        <f t="shared" si="4"/>
        <v>-1464383.53</v>
      </c>
      <c r="H22" s="10">
        <v>102249.69</v>
      </c>
      <c r="I22" s="10">
        <f>E22-H22</f>
        <v>91478.97</v>
      </c>
    </row>
    <row r="23" spans="1:9" ht="15">
      <c r="A23" s="9"/>
      <c r="B23" s="9" t="s">
        <v>35</v>
      </c>
      <c r="C23" s="9" t="s">
        <v>38</v>
      </c>
      <c r="D23" s="10">
        <v>6509305.88</v>
      </c>
      <c r="E23" s="10">
        <v>3050710.61</v>
      </c>
      <c r="F23" s="10">
        <f t="shared" si="3"/>
        <v>46.8669112535237</v>
      </c>
      <c r="G23" s="10">
        <f t="shared" si="4"/>
        <v>-3458595.27</v>
      </c>
      <c r="H23" s="10">
        <v>1036293.98</v>
      </c>
      <c r="I23" s="10">
        <f>E23-H23</f>
        <v>2014416.63</v>
      </c>
    </row>
    <row r="24" spans="1:9" s="4" customFormat="1" ht="15">
      <c r="A24" s="2" t="s">
        <v>100</v>
      </c>
      <c r="B24" s="2"/>
      <c r="C24" s="2" t="s">
        <v>101</v>
      </c>
      <c r="D24" s="6">
        <f>D25+D26</f>
        <v>116766.39</v>
      </c>
      <c r="E24" s="6">
        <f>E25+E26</f>
        <v>35138.5</v>
      </c>
      <c r="F24" s="6">
        <f t="shared" si="3"/>
        <v>30.092991656246287</v>
      </c>
      <c r="G24" s="6">
        <f>E24-D24</f>
        <v>-81627.89</v>
      </c>
      <c r="H24" s="6">
        <f>H25+H26</f>
        <v>39300</v>
      </c>
      <c r="I24" s="6">
        <f>E24-H24</f>
        <v>-4161.5</v>
      </c>
    </row>
    <row r="25" spans="1:9" ht="30.75">
      <c r="A25" s="9"/>
      <c r="B25" s="9" t="s">
        <v>103</v>
      </c>
      <c r="C25" s="9" t="s">
        <v>104</v>
      </c>
      <c r="D25" s="10">
        <v>50000</v>
      </c>
      <c r="E25" s="10">
        <v>0</v>
      </c>
      <c r="F25" s="10">
        <f t="shared" si="3"/>
        <v>0</v>
      </c>
      <c r="G25" s="10">
        <f>E25-D25</f>
        <v>-50000</v>
      </c>
      <c r="H25" s="10">
        <v>39300</v>
      </c>
      <c r="I25" s="10">
        <f>E25-H25</f>
        <v>-39300</v>
      </c>
    </row>
    <row r="26" spans="1:9" ht="15">
      <c r="A26" s="9"/>
      <c r="B26" s="9" t="s">
        <v>139</v>
      </c>
      <c r="C26" s="9" t="s">
        <v>140</v>
      </c>
      <c r="D26" s="10">
        <v>66766.39</v>
      </c>
      <c r="E26" s="10">
        <v>35138.5</v>
      </c>
      <c r="F26" s="10">
        <f>E26/D26*100</f>
        <v>52.62902487314351</v>
      </c>
      <c r="G26" s="10">
        <f>E26-D26</f>
        <v>-31627.89</v>
      </c>
      <c r="H26" s="10">
        <v>0</v>
      </c>
      <c r="I26" s="10">
        <f>E26-H26</f>
        <v>35138.5</v>
      </c>
    </row>
    <row r="27" spans="1:9" s="4" customFormat="1" ht="15">
      <c r="A27" s="2" t="s">
        <v>18</v>
      </c>
      <c r="B27" s="2"/>
      <c r="C27" s="2" t="s">
        <v>7</v>
      </c>
      <c r="D27" s="6">
        <f>D28</f>
        <v>10959639.99</v>
      </c>
      <c r="E27" s="6">
        <f>E28</f>
        <v>5343034</v>
      </c>
      <c r="F27" s="6">
        <f t="shared" si="3"/>
        <v>48.751911603621934</v>
      </c>
      <c r="G27" s="6">
        <f>E27-D27</f>
        <v>-5616605.99</v>
      </c>
      <c r="H27" s="6">
        <f>H28</f>
        <v>4982583.64</v>
      </c>
      <c r="I27" s="6">
        <f t="shared" si="5"/>
        <v>360450.36000000034</v>
      </c>
    </row>
    <row r="28" spans="1:9" ht="15">
      <c r="A28" s="9"/>
      <c r="B28" s="9" t="s">
        <v>102</v>
      </c>
      <c r="C28" s="9" t="s">
        <v>39</v>
      </c>
      <c r="D28" s="10">
        <v>10959639.99</v>
      </c>
      <c r="E28" s="10">
        <v>5343034</v>
      </c>
      <c r="F28" s="10">
        <f aca="true" t="shared" si="6" ref="F28:F34">E28/D28*100</f>
        <v>48.751911603621934</v>
      </c>
      <c r="G28" s="10">
        <f>E28-D28</f>
        <v>-5616605.99</v>
      </c>
      <c r="H28" s="10">
        <v>4982583.64</v>
      </c>
      <c r="I28" s="10">
        <f>E28-H28</f>
        <v>360450.36000000034</v>
      </c>
    </row>
    <row r="29" spans="1:9" s="4" customFormat="1" ht="15">
      <c r="A29" s="2" t="s">
        <v>19</v>
      </c>
      <c r="B29" s="2"/>
      <c r="C29" s="2" t="s">
        <v>8</v>
      </c>
      <c r="D29" s="6">
        <f>D30</f>
        <v>262092</v>
      </c>
      <c r="E29" s="6">
        <f>E30</f>
        <v>131046</v>
      </c>
      <c r="F29" s="6">
        <f t="shared" si="6"/>
        <v>50</v>
      </c>
      <c r="G29" s="6">
        <f>E29-D29</f>
        <v>-131046</v>
      </c>
      <c r="H29" s="6">
        <f>H30</f>
        <v>126006</v>
      </c>
      <c r="I29" s="6">
        <f>E29-H29</f>
        <v>5040</v>
      </c>
    </row>
    <row r="30" spans="1:9" ht="15">
      <c r="A30" s="9"/>
      <c r="B30" s="9" t="s">
        <v>41</v>
      </c>
      <c r="C30" s="9" t="s">
        <v>40</v>
      </c>
      <c r="D30" s="10">
        <v>262092</v>
      </c>
      <c r="E30" s="10">
        <v>131046</v>
      </c>
      <c r="F30" s="10">
        <f t="shared" si="6"/>
        <v>50</v>
      </c>
      <c r="G30" s="10">
        <f>E30-D30</f>
        <v>-131046</v>
      </c>
      <c r="H30" s="10">
        <v>126006</v>
      </c>
      <c r="I30" s="10">
        <f>E30-H30</f>
        <v>5040</v>
      </c>
    </row>
    <row r="31" spans="1:9" s="4" customFormat="1" ht="15">
      <c r="A31" s="2" t="s">
        <v>20</v>
      </c>
      <c r="B31" s="2"/>
      <c r="C31" s="2" t="s">
        <v>9</v>
      </c>
      <c r="D31" s="6">
        <f>D32</f>
        <v>0</v>
      </c>
      <c r="E31" s="6">
        <f>E32</f>
        <v>0</v>
      </c>
      <c r="F31" s="6" t="s">
        <v>81</v>
      </c>
      <c r="G31" s="6">
        <f>E31-D31</f>
        <v>0</v>
      </c>
      <c r="H31" s="6">
        <f>H32</f>
        <v>0</v>
      </c>
      <c r="I31" s="6">
        <f t="shared" si="5"/>
        <v>0</v>
      </c>
    </row>
    <row r="32" spans="1:9" ht="15">
      <c r="A32" s="9"/>
      <c r="B32" s="9" t="s">
        <v>43</v>
      </c>
      <c r="C32" s="9" t="s">
        <v>42</v>
      </c>
      <c r="D32" s="10">
        <v>0</v>
      </c>
      <c r="E32" s="10">
        <v>0</v>
      </c>
      <c r="F32" s="10" t="s">
        <v>81</v>
      </c>
      <c r="G32" s="10">
        <f>E32-D32</f>
        <v>0</v>
      </c>
      <c r="H32" s="10">
        <v>0</v>
      </c>
      <c r="I32" s="10">
        <f t="shared" si="5"/>
        <v>0</v>
      </c>
    </row>
    <row r="33" spans="1:9" s="4" customFormat="1" ht="30.75">
      <c r="A33" s="2" t="s">
        <v>21</v>
      </c>
      <c r="B33" s="2"/>
      <c r="C33" s="2" t="s">
        <v>10</v>
      </c>
      <c r="D33" s="6">
        <f>D34</f>
        <v>20000</v>
      </c>
      <c r="E33" s="6">
        <f>E34</f>
        <v>0</v>
      </c>
      <c r="F33" s="6">
        <f t="shared" si="6"/>
        <v>0</v>
      </c>
      <c r="G33" s="6">
        <f>E33-D33</f>
        <v>-20000</v>
      </c>
      <c r="H33" s="6">
        <f>H34</f>
        <v>0</v>
      </c>
      <c r="I33" s="6">
        <f t="shared" si="5"/>
        <v>0</v>
      </c>
    </row>
    <row r="34" spans="1:9" ht="30.75">
      <c r="A34" s="9"/>
      <c r="B34" s="9" t="s">
        <v>44</v>
      </c>
      <c r="C34" s="9" t="s">
        <v>45</v>
      </c>
      <c r="D34" s="10">
        <v>20000</v>
      </c>
      <c r="E34" s="10">
        <v>0</v>
      </c>
      <c r="F34" s="10">
        <f t="shared" si="6"/>
        <v>0</v>
      </c>
      <c r="G34" s="10">
        <f>E34-D34</f>
        <v>-20000</v>
      </c>
      <c r="H34" s="10">
        <v>0</v>
      </c>
      <c r="I34" s="10">
        <f t="shared" si="5"/>
        <v>0</v>
      </c>
    </row>
    <row r="35" ht="15">
      <c r="D35" s="11"/>
    </row>
    <row r="36" ht="15">
      <c r="E36" s="11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984251968503937" bottom="0.3937007874015748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2020-05-20T07:57:40Z</cp:lastPrinted>
  <dcterms:created xsi:type="dcterms:W3CDTF">1996-10-08T23:32:33Z</dcterms:created>
  <dcterms:modified xsi:type="dcterms:W3CDTF">2020-08-14T14:23:08Z</dcterms:modified>
  <cp:category/>
  <cp:version/>
  <cp:contentType/>
  <cp:contentStatus/>
</cp:coreProperties>
</file>